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ARIO SILVIO\MARIO PM CASTRO 2017\CAMARA DE VEREADORES 07022017\PLANILHA PARA CÂMARA DOS VERADORES 14062017\"/>
    </mc:Choice>
  </mc:AlternateContent>
  <bookViews>
    <workbookView xWindow="0" yWindow="0" windowWidth="25800" windowHeight="12600" activeTab="1"/>
  </bookViews>
  <sheets>
    <sheet name="CRONOGRAMA" sheetId="2" r:id="rId1"/>
    <sheet name="PLANILHA" sheetId="1" r:id="rId2"/>
  </sheets>
  <definedNames>
    <definedName name="_xlnm.Print_Area" localSheetId="1">PLANILHA!$A$1:$G$107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Q22" i="2" l="1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G102" i="1"/>
  <c r="G101" i="1" s="1"/>
  <c r="D22" i="2" s="1"/>
  <c r="G100" i="1"/>
  <c r="G99" i="1" s="1"/>
  <c r="D21" i="2" s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0" i="1"/>
  <c r="G79" i="1"/>
  <c r="G78" i="1"/>
  <c r="G77" i="1"/>
  <c r="G76" i="1"/>
  <c r="G74" i="1"/>
  <c r="G73" i="1"/>
  <c r="G72" i="1"/>
  <c r="G70" i="1"/>
  <c r="G69" i="1"/>
  <c r="G68" i="1"/>
  <c r="G67" i="1"/>
  <c r="G66" i="1"/>
  <c r="G65" i="1"/>
  <c r="G64" i="1"/>
  <c r="G63" i="1"/>
  <c r="G61" i="1"/>
  <c r="G60" i="1"/>
  <c r="G59" i="1"/>
  <c r="G57" i="1"/>
  <c r="G56" i="1" s="1"/>
  <c r="D15" i="2" s="1"/>
  <c r="G55" i="1"/>
  <c r="G54" i="1"/>
  <c r="G53" i="1" s="1"/>
  <c r="D14" i="2" s="1"/>
  <c r="G52" i="1"/>
  <c r="G51" i="1"/>
  <c r="G50" i="1"/>
  <c r="G49" i="1"/>
  <c r="G48" i="1"/>
  <c r="G47" i="1"/>
  <c r="G46" i="1"/>
  <c r="G44" i="1"/>
  <c r="G43" i="1"/>
  <c r="G42" i="1"/>
  <c r="G41" i="1" s="1"/>
  <c r="D12" i="2" s="1"/>
  <c r="G40" i="1"/>
  <c r="G39" i="1" s="1"/>
  <c r="D11" i="2" s="1"/>
  <c r="G38" i="1"/>
  <c r="G37" i="1"/>
  <c r="G36" i="1"/>
  <c r="G35" i="1"/>
  <c r="G34" i="1"/>
  <c r="G33" i="1"/>
  <c r="G32" i="1"/>
  <c r="G31" i="1"/>
  <c r="G30" i="1"/>
  <c r="G28" i="1"/>
  <c r="G27" i="1"/>
  <c r="G26" i="1"/>
  <c r="G25" i="1"/>
  <c r="G24" i="1"/>
  <c r="G22" i="1"/>
  <c r="G21" i="1"/>
  <c r="G20" i="1"/>
  <c r="G19" i="1"/>
  <c r="G18" i="1"/>
  <c r="G17" i="1"/>
  <c r="G16" i="1"/>
  <c r="G15" i="1"/>
  <c r="G14" i="1"/>
  <c r="G12" i="1"/>
  <c r="G11" i="1"/>
  <c r="G10" i="1"/>
  <c r="G9" i="1"/>
  <c r="G8" i="1"/>
  <c r="G81" i="1" l="1"/>
  <c r="D20" i="2" s="1"/>
  <c r="M20" i="2" s="1"/>
  <c r="G75" i="1"/>
  <c r="D19" i="2" s="1"/>
  <c r="G71" i="1"/>
  <c r="D18" i="2" s="1"/>
  <c r="M18" i="2" s="1"/>
  <c r="G62" i="1"/>
  <c r="D17" i="2" s="1"/>
  <c r="K17" i="2" s="1"/>
  <c r="G58" i="1"/>
  <c r="D16" i="2" s="1"/>
  <c r="M16" i="2" s="1"/>
  <c r="G45" i="1"/>
  <c r="D13" i="2" s="1"/>
  <c r="K13" i="2" s="1"/>
  <c r="G29" i="1"/>
  <c r="D10" i="2" s="1"/>
  <c r="D23" i="2" s="1"/>
  <c r="G23" i="1"/>
  <c r="D9" i="2" s="1"/>
  <c r="I9" i="2" s="1"/>
  <c r="G13" i="1"/>
  <c r="D8" i="2" s="1"/>
  <c r="G7" i="1"/>
  <c r="D7" i="2"/>
  <c r="M11" i="2"/>
  <c r="I11" i="2"/>
  <c r="K11" i="2"/>
  <c r="M8" i="2"/>
  <c r="K8" i="2"/>
  <c r="I8" i="2"/>
  <c r="M9" i="2"/>
  <c r="K9" i="2"/>
  <c r="K18" i="2"/>
  <c r="I18" i="2"/>
  <c r="M21" i="2"/>
  <c r="K21" i="2"/>
  <c r="I21" i="2"/>
  <c r="M12" i="2"/>
  <c r="I12" i="2"/>
  <c r="K12" i="2"/>
  <c r="K14" i="2"/>
  <c r="I14" i="2"/>
  <c r="M14" i="2"/>
  <c r="K22" i="2"/>
  <c r="I22" i="2"/>
  <c r="M22" i="2"/>
  <c r="M17" i="2"/>
  <c r="I17" i="2"/>
  <c r="M19" i="2"/>
  <c r="I19" i="2"/>
  <c r="K19" i="2"/>
  <c r="I15" i="2"/>
  <c r="M15" i="2"/>
  <c r="K15" i="2"/>
  <c r="G7" i="2"/>
  <c r="M7" i="2"/>
  <c r="K7" i="2"/>
  <c r="I13" i="2" l="1"/>
  <c r="M13" i="2"/>
  <c r="K16" i="2"/>
  <c r="I16" i="2"/>
  <c r="I20" i="2"/>
  <c r="K20" i="2"/>
  <c r="G103" i="1"/>
  <c r="K10" i="2"/>
  <c r="K23" i="2" s="1"/>
  <c r="J23" i="2" s="1"/>
  <c r="M10" i="2"/>
  <c r="I10" i="2"/>
  <c r="G11" i="2"/>
  <c r="G16" i="2"/>
  <c r="M23" i="2" l="1"/>
  <c r="L23" i="2" s="1"/>
  <c r="G22" i="2"/>
  <c r="G19" i="2"/>
  <c r="G17" i="2"/>
  <c r="I7" i="2"/>
  <c r="I23" i="2" s="1"/>
  <c r="H23" i="2" s="1"/>
  <c r="G13" i="2"/>
  <c r="G12" i="2"/>
  <c r="G10" i="2"/>
  <c r="G15" i="2"/>
  <c r="G20" i="2"/>
  <c r="G14" i="2"/>
  <c r="G21" i="2"/>
  <c r="G9" i="2"/>
  <c r="G18" i="2"/>
  <c r="G8" i="2"/>
  <c r="E15" i="2"/>
  <c r="G23" i="2" l="1"/>
  <c r="F23" i="2" s="1"/>
  <c r="E21" i="2"/>
  <c r="E8" i="2"/>
  <c r="E12" i="2"/>
  <c r="E20" i="2"/>
  <c r="E7" i="2"/>
  <c r="E9" i="2"/>
  <c r="E13" i="2"/>
  <c r="E17" i="2"/>
  <c r="E18" i="2"/>
  <c r="E14" i="2"/>
  <c r="E22" i="2"/>
  <c r="E11" i="2"/>
  <c r="E16" i="2"/>
  <c r="E10" i="2"/>
  <c r="E19" i="2"/>
  <c r="E23" i="2" l="1"/>
  <c r="G24" i="2"/>
  <c r="F24" i="2" l="1"/>
  <c r="I24" i="2"/>
  <c r="H24" i="2" l="1"/>
  <c r="K24" i="2"/>
  <c r="M24" i="2" l="1"/>
  <c r="L24" i="2" s="1"/>
  <c r="J24" i="2"/>
</calcChain>
</file>

<file path=xl/sharedStrings.xml><?xml version="1.0" encoding="utf-8"?>
<sst xmlns="http://schemas.openxmlformats.org/spreadsheetml/2006/main" count="285" uniqueCount="196">
  <si>
    <t>SERVIÇOS PRELIMINARES</t>
  </si>
  <si>
    <t>PLACA DE OBRA EM CHAPA DE ACO GALVANIZADO</t>
  </si>
  <si>
    <t>M2</t>
  </si>
  <si>
    <t>1.2</t>
  </si>
  <si>
    <t>LOCACAO CONVENCIONAL DE OBRA, ATRAVÉS DE GABARITO DE TABUAS CORRIDAS PONTALETADAS, COM REAPROVEITAMENTO DE 3 VEZES.</t>
  </si>
  <si>
    <t>1.3</t>
  </si>
  <si>
    <t>M3</t>
  </si>
  <si>
    <t>1.4</t>
  </si>
  <si>
    <t>ENTRADA PROVISORIA DE ENERGIA ELETRICA AEREA TRIFASICA 40A EM POSTE MADEIRA</t>
  </si>
  <si>
    <t>UN</t>
  </si>
  <si>
    <t>1.5</t>
  </si>
  <si>
    <t>EXECUÇÃO DE ALMOXARIFADO EM CANTEIRO DE OBRA EM CHAPA DE MADEIRA COMPENSADA, INCLUSO PRATELEIRAS. AF_02/2016</t>
  </si>
  <si>
    <t>EXECUÇÃO DE SANITÁRIO E VESTIÁRIO EM CANTEIRO DE OBRA EM CHAPA DE MADEIRA COMPENSADA, NÃO INCLUSO MOBILIÁRIO. AF_02/2016</t>
  </si>
  <si>
    <t>FUNDAÇÃO</t>
  </si>
  <si>
    <t>2.1</t>
  </si>
  <si>
    <t>ESCAVAÇÃO MANUAL DE VALAS. AF_03/2016</t>
  </si>
  <si>
    <t>2.2</t>
  </si>
  <si>
    <t>LASTRO DE CONCRETO, PREPARO MECÂNICO, INCLUSOS ADITIVO IMPERMEABILIZANTE, LANÇAMENTO E ADENSAMENTO</t>
  </si>
  <si>
    <t>2.3</t>
  </si>
  <si>
    <t>FORMA TABUA PARA CONCRETO EM FUNDACAO C/ REAPROVEITAMENTO 5X</t>
  </si>
  <si>
    <t>2.4</t>
  </si>
  <si>
    <t>MONTAGEM DE ARMADURA TRANSVERSAL DE ESTACAS DE SEÇÃO CIRCULAR, DIÂMETRO = 5,0 MM. AF_11/2016</t>
  </si>
  <si>
    <t>KG</t>
  </si>
  <si>
    <t>2.5</t>
  </si>
  <si>
    <t>2.6</t>
  </si>
  <si>
    <t>CONCRETO FCK = 20MPA, TRAÇO 1:2,7:3 (CIMENTO/ AREIA MÉDIA/ BRITA 1)  - PREPARO MECÂNICO COM BETONEIRA 400 L. AF_07/2016</t>
  </si>
  <si>
    <t>2.7</t>
  </si>
  <si>
    <t>LANCAMENTO/APLICACAO MANUAL DE CONCRETO EM FUNDACOES</t>
  </si>
  <si>
    <t>2.8</t>
  </si>
  <si>
    <t>REATERRO DE VALA COM COMPACTAÇÃO MANUAL</t>
  </si>
  <si>
    <t>SUPERESTRUTURA</t>
  </si>
  <si>
    <t>3.1</t>
  </si>
  <si>
    <t>ARMAÇÃO DE PILAR OU VIGA DE UMA ESTRUTURA CONVENCIONAL DE CONCRETO ARMADO EM UM EDIFÍCIO DE MÚLTIPLOS PAVIMENTOS UTILIZANDO AÇO CA-60 DE 5.0 MM - MONTAGEM. AF_12/2015</t>
  </si>
  <si>
    <t>3.2</t>
  </si>
  <si>
    <t>ARMAÇÃO DE PILAR OU VIGA DE UMA ESTRUTURA CONVENCIONAL DE CONCRETO ARMADO EM UM EDIFÍCIO DE MÚLTIPLOS PAVIMENTOS UTILIZANDO AÇO CA-50 DE 10.0 MM - MONTAGEM. AF_12/2015</t>
  </si>
  <si>
    <t>3.3</t>
  </si>
  <si>
    <t>FABRICAÇÃO DE FÔRMA PARA VIGAS, COM MADEIRA SERRADA, E = 25 MM. AF_12/2015</t>
  </si>
  <si>
    <t>3.4</t>
  </si>
  <si>
    <t>3.5</t>
  </si>
  <si>
    <t>LANÇAMENTO COM USO DE BALDES, ADENSAMENTO E ACABAMENTO DE CONCRETO EM ESTRUTURAS. AF_12/2015</t>
  </si>
  <si>
    <t>4.1</t>
  </si>
  <si>
    <t>ESTRUTURA METALICA EM TESOURAS OU TRELICAS, VAO LIVRE DE 20M, FORNECIMENTO E MONTAGEM, NAO SENDO CONSIDERADOS OS FECHAMENTOS METALICOS, AS COLUNAS, OS SERVICOS GERAIS EM ALVENARIA E CONCRETO, AS TELHAS DE COBERTURA E A PINTURA DE ACABAMENTO</t>
  </si>
  <si>
    <t>4.2</t>
  </si>
  <si>
    <t>TRAMA DE AÇO COMPOSTA POR TERÇAS PARA TELHADOS DE ATÉ 2 ÁGUAS PARA TELHA ONDULADA DE FIBROCIMENTO, METÁLICA, PLÁSTICA OU TERMOACÚSTICA, INCLUSO TRANSPORTE VERTICAL. AF_12/2015</t>
  </si>
  <si>
    <t>4.3</t>
  </si>
  <si>
    <t>4.4</t>
  </si>
  <si>
    <t>RUFO EM CHAPA DE AÇO GALVANIZADO NÚMERO 24, CORTE DE 25 CM, INCLUSO TRANSPORTE VERTICAL. AF_06/2016</t>
  </si>
  <si>
    <t>M</t>
  </si>
  <si>
    <t>4.5</t>
  </si>
  <si>
    <t>CALHA EM CHAPA DE AÇO GALVANIZADO NÚMERO 24, DESENVOLVIMENTO DE 50 CM, INCLUSO TRANSPORTE VERTICAL. AF_06/2016</t>
  </si>
  <si>
    <t>4.6</t>
  </si>
  <si>
    <t>TUBO PVC, SÉRIE R, ÁGUA PLUVIAL, DN 100 MM, FORNECIDO E INSTALADO EM CONDUTORES VERTICAIS DE ÁGUAS PLUVIAIS. AF_12/2014</t>
  </si>
  <si>
    <t>4.7</t>
  </si>
  <si>
    <t>CURVA 87 GRAUS E 30 MINUTOS, PVC, SERIE R, ÁGUA PLUVIAL, DN 100 MM, JUNTA ELÁSTICA, FORNECIDO E INSTALADO EM CONDUTORES VERTICAIS DE ÁGUAS PLUVIAIS. AF_12/2014</t>
  </si>
  <si>
    <t>4.8</t>
  </si>
  <si>
    <t>RALO FOFO SEMIESFERICO, 150 MM, PARA LAJES/ CALHAS</t>
  </si>
  <si>
    <t>4.9</t>
  </si>
  <si>
    <t>CAIXA DE INSPEÇÃO 80X80X80CM EM ALVENARIA - EXECUÇÃO</t>
  </si>
  <si>
    <t>PAREDES</t>
  </si>
  <si>
    <t>5.1</t>
  </si>
  <si>
    <t>ALVENARIA DE VEDAÇÃO DE BLOCOS CERÂMICOS FURADOS NA VERTICAL DE 14X19X39CM (ESPESSURA 14CM) DE PAREDES COM ÁREA LÍQUIDA MAIOR OU IGUAL A 6M² SEM VÃOS E ARGAMASSA DE ASSENTAMENTO COM PREPARO MANUAL. AF_06/2014</t>
  </si>
  <si>
    <t>REVESTIMENTOS</t>
  </si>
  <si>
    <t>6.1</t>
  </si>
  <si>
    <t>IMPERMEABILIZACAO DE SUPERFICIE COM ARGAMASSA DE CIMENTO E AREIA, TRACO 1:3, COM ADITIVO IMPERMEABILIZANTE, E=3 CM</t>
  </si>
  <si>
    <t>6.2</t>
  </si>
  <si>
    <t>MASSA ÚNICA, PARA RECEBIMENTO DE PINTURA, EM ARGAMASSA TRAÇO 1:2:8, PREPARO MANUAL, APLICADA MANUALMENTE EM FACES INTERNAS DE PAREDES, ESPESSURA DE 10MM, COM EXECUÇÃO DE TALISCAS. AF_06/2014</t>
  </si>
  <si>
    <t>6.3</t>
  </si>
  <si>
    <t>REVESTIMENTO CERÂMICO PARA PAREDES INTERNAS COM PLACAS TIPO GRÊS OU SEMI-GRÊS DE DIMENSÕES 25X35 CM APLICADAS EM AMBIENTES DE ÁREA MAIOR QUE 5 M² NA ALTURA INTEIRA DAS PAREDES. AF_06/2014</t>
  </si>
  <si>
    <t>PISO</t>
  </si>
  <si>
    <t>7.1</t>
  </si>
  <si>
    <t>REGULARIZACAO E COMPACTACAO DE SUBLEITO ATE 20 CM DE ESPESSURA</t>
  </si>
  <si>
    <t>7.2</t>
  </si>
  <si>
    <t>LASTRO DE VALA COM PREPARO DE FUNDO, LARGURA MENOR QUE 1,5 M, COM CAMADA DE BRITA, LANÇAMENTO MANUAL, EM LOCAL COM NÍVEL ALTO DE INTERFERÊNCIA. AF_06/2016</t>
  </si>
  <si>
    <t>7.3</t>
  </si>
  <si>
    <t>7.4</t>
  </si>
  <si>
    <t>PISO EM CONCRETO 20 MPA PREPARO MECANICO, ESPESSURA 7CM, INCLUSO JUNTAS DE DILATACAO EM MADEIRA</t>
  </si>
  <si>
    <t>7.5</t>
  </si>
  <si>
    <t>ARMACAO EM TELA DE ACO SOLDADA NERVURADA Q-138, ACO CA-60, 4,2MM, MALHA 10X10CM</t>
  </si>
  <si>
    <t>7.6</t>
  </si>
  <si>
    <t>7.7</t>
  </si>
  <si>
    <t>REVESTIMENTO CERÂMICO PARA PISO COM PLACAS TIPO GRÊS DE DIMENSÕES 45X45 CM APLICADA EM AMBIENTES DE ÁREA ENTRE 5 M2 E 10 M2. AF_06/2014</t>
  </si>
  <si>
    <t>RODAPÉ CERÂMICO DE 7CM DE ALTURA COM PLACAS TIPO GRÊS DE DIMENSÕES 45X45CM. AF_06/2014</t>
  </si>
  <si>
    <t>8.1</t>
  </si>
  <si>
    <t>8.2</t>
  </si>
  <si>
    <t>9.1</t>
  </si>
  <si>
    <t>ESQUADRIAS DE MADEIRA</t>
  </si>
  <si>
    <t>10.1</t>
  </si>
  <si>
    <t>FORRO</t>
  </si>
  <si>
    <t>11.1</t>
  </si>
  <si>
    <t>11.2</t>
  </si>
  <si>
    <t>11.3</t>
  </si>
  <si>
    <t>12.1</t>
  </si>
  <si>
    <t>ADAPTADOR CURTO COM BOLSA E ROSCA PARA REGISTRO, PVC, SOLDÁVEL, DN 25MM X 3/4, INSTALADO EM PRUMADA DE ÁGUA - FORNECIMENTO E INSTALAÇÃO. AF_12/2014</t>
  </si>
  <si>
    <t>12.2</t>
  </si>
  <si>
    <t>REGISTRO GAVETA BRUTO EM LATAO FORJADO, BITOLA 3/4 " (REF 1509)</t>
  </si>
  <si>
    <t>12.3</t>
  </si>
  <si>
    <t>TUBO, PVC, SOLDÁVEL, DN 25MM, INSTALADO EM RAMAL OU SUB-RAMAL DE ÁGUA - FORNECIMENTO E INSTALAÇÃO. AF_12/2014</t>
  </si>
  <si>
    <t>REGISTRO GAVETA COM ACABAMENTO E CANOPLA CROMADOS, SIMPLES, BITOLA 3/4 " (REF 1509)</t>
  </si>
  <si>
    <t>TORNEIRA CROMADA LONGA, DE PAREDE, 1/2" OU 3/4", PARA PIA DE COZINHA, PADRÃO MÉDIO - FORNECIMENTO E INSTALAÇÃO. AF_12/2013</t>
  </si>
  <si>
    <t>JOELHO PVC, SOLDAVEL, COM BUCHA DE LATAO, 90 GRAUS, 25 MM X 3/4", PARA AGUA FRIA PREDIAL</t>
  </si>
  <si>
    <t>TE PVC, SOLDAVEL, COM BUCHA DE LATAO NA BOLSA CENTRAL, 90 GRAUS, 25 MM X 3/4", PARA AGUA FRIA PREDIAL</t>
  </si>
  <si>
    <t>13.1</t>
  </si>
  <si>
    <t>TUBO PVC, SERIE NORMAL, ESGOTO PREDIAL, DN 50 MM, FORNECIDO E INSTALADO EM RAMAL DE DESCARGA OU RAMAL DE ESGOTO SANITÁRIO. AF_12/2014</t>
  </si>
  <si>
    <t>13.2</t>
  </si>
  <si>
    <t>TUBO PVC, SERIE NORMAL, ESGOTO PREDIAL, DN 100 MM, FORNECIDO E INSTALADO EM RAMAL DE DESCARGA OU RAMAL DE ESGOTO SANITÁRIO. AF_12/2014</t>
  </si>
  <si>
    <t>13.3</t>
  </si>
  <si>
    <t>CAIXA SIFONADA PVC, 100 X 100 X 50 MM, COM GRELHA REDONDA BRANCA</t>
  </si>
  <si>
    <t>LOUÇAS E METAIS</t>
  </si>
  <si>
    <t>14.1</t>
  </si>
  <si>
    <t>VASO SANITÁRIO SIFONADO COM CAIXA ACOPLADA LOUÇA BRANCA - PADRÃO MÉDIO, INCLUSO ENGATE FLEXÍVEL EM METAL CROMADO, 1/2 X 40CM - FORNECIMENTO E INSTALAÇÃO. AF_12/2013</t>
  </si>
  <si>
    <t>14.2</t>
  </si>
  <si>
    <t>LAVATÓRIO LOUÇA BRANCA COM COLUNA, 45 X 55CM OU EQUIVALENTE, PADRÃO MÉDIO, INCLUSO SIFÃO TIPO GARRAFA, VÁLVULA E ENGATE FLEXÍVEL DE 40CM EM METAL CROMADO, COM TORNEIRA CROMADA DE MESA, PADRÃO MÉDIO - FORNECIMENTO E INSTALAÇÃO. AF_12/2013</t>
  </si>
  <si>
    <t>14.3</t>
  </si>
  <si>
    <t>ENGATE FLEXÍVEL EM INOX, 1/2 X 40CM - FORNECIMENTO E INSTALAÇÃO. AF_12/2013</t>
  </si>
  <si>
    <t>14.4</t>
  </si>
  <si>
    <t>VALVULA EM METAL CROMADO PARA LAVATORIO, 1 " SEM LADRAO</t>
  </si>
  <si>
    <t>14.5</t>
  </si>
  <si>
    <t>TANQUE DE LOUÇA BRANCA COM COLUNA, 30L OU EQUIVALENTE, INCLUSO SIFÃO FLEXÍVEL EM PVC, VÁLVULA METÁLICA E TORNEIRA DE METAL CROMADO PADRÃO MÉDIO - FORNECIMENTO E INSTALAÇÃO. AF_12/2013</t>
  </si>
  <si>
    <t>15.1</t>
  </si>
  <si>
    <t>TOMADA MÉDIA DE EMBUTIR (1 MÓDULO), 2P+T 10 A, SEM SUPORTE E SEM PLACA - FORNECIMENTO E INSTALAÇÃO. AF_12/2015</t>
  </si>
  <si>
    <t>TOMADA MÉDIA DE EMBUTIR (1 MÓDULO), 2P+T 20 A, SEM SUPORTE E SEM PLACA - FORNECIMENTO E INSTALAÇÃO. AF_12/2015</t>
  </si>
  <si>
    <t>FIO DE COBRE, SOLIDO, CLASSE 1, ISOLACAO EM PVC/A, ANTICHAMA BWF-B, 450/750V, SECAO NOMINAL 2,5 MM2</t>
  </si>
  <si>
    <t>FIO DE COBRE, SOLIDO, CLASSE 1, ISOLACAO EM PVC/A, ANTICHAMA BWF-B, 450/750V, SECAO NOMINAL 1,5 MM2</t>
  </si>
  <si>
    <t>DISJUNTOR TRIPOLAR TIPO DIN, CORRENTE NOMINAL DE 50A - FORNECIMENTO E INSTALAÇÃO. AF_04/2016</t>
  </si>
  <si>
    <t>DISJUNTOR MONOPOLAR TIPO DIN, CORRENTE NOMINAL DE 25A - FORNECIMENTO E INSTALAÇÃO. AF_04/2016</t>
  </si>
  <si>
    <t>DISJUNTOR MONOPOLAR TIPO DIN, CORRENTE NOMINAL DE 10A - FORNECIMENTO E INSTALAÇÃO. AF_04/2016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</si>
  <si>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</si>
  <si>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</si>
  <si>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LUMINARIA TIPO CALHA, DE SOBREPOR, COM REATOR DE PARTIDA RAPIDA E LAMPADA FLUORESCENTE 1X20W, COMPLETA,  FORNECIMENTO E INSTALACAO</t>
  </si>
  <si>
    <t>LUMINARIA TIPO CALHA, DE SOBREPOR, COM REATOR DE PARTIDA RAPIDA E LAMPADA FLUORESCENTE 1X40W, COMPLETA, FORNECIMENTO E INSTALACAO</t>
  </si>
  <si>
    <t>LUMINARIA GLOBO VIDRO LEITOSO/PLAFONIER/BOCAL/LAMPADA FLUORESCENTE 40W</t>
  </si>
  <si>
    <t>POSTE DE CONCRETO DUPLO T, TIPO B, 300 KG, H = 9 M (NBR 8451)</t>
  </si>
  <si>
    <t>LAMPADA DE VAPOR DE SODIO DE 400WX220V - FORNECIMENTO E INSTALACAO</t>
  </si>
  <si>
    <t>LUMINARIA ABERTA PARA ILUMINACAO PUBLICA, PARA LAMPADA A VAPOR DE MERCURIO ATE 400W E MISTA ATE 500W, COM BRACO EM TUBO DE ACO GALV D=50MM PROJ HOR=2.500MM E PROJ VERT= 2.200MM, FORNECIMENTO E INSTALACAO</t>
  </si>
  <si>
    <t>16.1</t>
  </si>
  <si>
    <t>PINTURA</t>
  </si>
  <si>
    <t>APLICAÇÃO MANUAL DE PINTURA COM TINTA LÁTEX ACRÍLICA EM PAREDES, DUAS DEMÃOS. AF_06/2014</t>
  </si>
  <si>
    <t>LIMPEZA FINAL DA OBRA</t>
  </si>
  <si>
    <t>ITEM</t>
  </si>
  <si>
    <t>QUANT.</t>
  </si>
  <si>
    <t>TOTAL</t>
  </si>
  <si>
    <t>%</t>
  </si>
  <si>
    <t>PERIODO</t>
  </si>
  <si>
    <t>VALOR</t>
  </si>
  <si>
    <t>1ª MEDIÇÃO</t>
  </si>
  <si>
    <t>2ª MEDIÇÃO</t>
  </si>
  <si>
    <t>TOTAL ACUMULADO</t>
  </si>
  <si>
    <t>COBERTURA</t>
  </si>
  <si>
    <t>ESQUADRIAS DE VIDRO</t>
  </si>
  <si>
    <t>INSTALAÇÃO HIDRÚLICA</t>
  </si>
  <si>
    <t>REDE DE ESGOTO</t>
  </si>
  <si>
    <t>INSTALAÇÃO ELÉTRICA</t>
  </si>
  <si>
    <t>LIMPEZA DA OBRA</t>
  </si>
  <si>
    <t>ESTACA A TRADO (BROCA) DIAMETRO = 20 CM, EM CONCRETO MOLDADO IN LOCO, 15 MPA, SEM ARMACAO.</t>
  </si>
  <si>
    <t>ARMAÇÃO UTILIZANDO AÇO CA-25 DE 10.0 MM - MONTAGEM. AF_12/2015</t>
  </si>
  <si>
    <t>TELHAMENTO COM TELHA ONDULADA DE FIBRA DE VIDRO E = 0,6 MM, PARA TELHADO COM INCLINAÇÃO MAIOR QUE 10°, COM ATÉ 2 ÁGUAS, INCLUSO IÇAMENTO. AF_06/2016</t>
  </si>
  <si>
    <t>VIDRO TEMPERADO INCOLOR, ESPESSURA 8MM, FORNECIMENTO E INSTALACAO, INCLUSIVE MASSA PARA VEDACAO</t>
  </si>
  <si>
    <t>PORTA DE VIDRO TEMPERADO, 0,9X2,10M, ESPESSURA 10MM, INCLUSIVE ACESSORIOS</t>
  </si>
  <si>
    <t>KIT DE PORTA DE MADEIRA PARA PINTURA, SEMI-OCA (LEVE OU MÉDIA), PADRÃO MÉDIO, 70X210CM, ESPESSURA DE 3,5CM, ITENS INCLUSOS: DOBRADIÇAS, MONTAGEM E INSTALAÇÃO DO BATENTE, FECHADURA COM EXECUÇÃO DO FURO - FORNECIMENTO E INSTALAÇÃO. AF_08/2015</t>
  </si>
  <si>
    <t>LAJE PRE-MOLD BETA 11 P/1KN/M2 VAOS 4,40M/INCL VIGOTAS TIJOLOS ARMADURA NEGATIVA CAPEAMENTO 3CM CONCRETO 20MPA ESCORAMENTO MATERIAL E MAO  DE OBRA.</t>
  </si>
  <si>
    <t>MASSA ÚNICA, PARA RECEBIMENTO DE PINTURA, EM ARGAMASSA TRAÇO 1:2:8, PREPARO MANUAL, APLICADA MANUALMENTE EM TETO, ESPESSURA DE 20MM, COM EXECUÇÃO DE TALISCAS. AF_03/2015</t>
  </si>
  <si>
    <t>APLICAÇÃO E LIXAMENTO DE MASSA LÁTEX EM TETO, UMA DEMÃO. AF_06/2014</t>
  </si>
  <si>
    <t>TE, PVC, SOLDÁVEL, DN 25MM, INSTALADO EM RAMAL OU SUB-RAMAL DE ÁGUA - FORNECIMENTO E INSTALAÇÃO. AF_12/2014</t>
  </si>
  <si>
    <t>ELETRODUTO RÍGIDO ROSCÁVEL, PVC, DN 32 MM (1"), PARA CIRCUITOS TERMINAIS, INSTALADO EM FORRO - FORNECIMENTO E INSTALAÇÃO. AF_12/2015</t>
  </si>
  <si>
    <t>CAIXA DE PASSAGEM 60X60X70 FUNDO BRITA COM TAMPA</t>
  </si>
  <si>
    <t>1.1</t>
  </si>
  <si>
    <t>2.9</t>
  </si>
  <si>
    <t>10.2</t>
  </si>
  <si>
    <t>10.3</t>
  </si>
  <si>
    <t>11.4</t>
  </si>
  <si>
    <t>11.5</t>
  </si>
  <si>
    <t>11.6</t>
  </si>
  <si>
    <t>11.7</t>
  </si>
  <si>
    <t>11.8</t>
  </si>
  <si>
    <t>13.4</t>
  </si>
  <si>
    <t>13.5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</si>
  <si>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</si>
  <si>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</si>
  <si>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</si>
  <si>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</si>
  <si>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</si>
  <si>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</si>
  <si>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</si>
  <si>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</si>
  <si>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</si>
  <si>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</si>
  <si>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</si>
  <si>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</si>
  <si>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DESCRIÇÃO DO SERVIÇO</t>
  </si>
  <si>
    <t>UNID.</t>
  </si>
  <si>
    <t>PREÇ.UNIT.</t>
  </si>
  <si>
    <t>3ª MEDIÇÃO</t>
  </si>
  <si>
    <t>4ª MEDIÇÃO</t>
  </si>
  <si>
    <t>CONFERIR A PLANILHA</t>
  </si>
  <si>
    <t xml:space="preserve">DATAR CARIMBAR E ASSINAR - USAR PAPEL TIMBRADO DA EMPRESA </t>
  </si>
  <si>
    <t>CÂMARA MUNICIPAL - GUARITA 34,01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</si>
</sst>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dd/mm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rgb="FF000000"/>
      </patternFill>
    </fill>
    <fill>
      <patternFill patternType="solid">
        <fgColor theme="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1" xfId="0" applyBorder="1"/>
    <xf numFmtId="164" fontId="0" fillId="0" borderId="3" xfId="0" applyNumberFormat="1" applyBorder="1"/>
    <xf numFmtId="0" fontId="0" fillId="0" borderId="5" xfId="0" applyBorder="1"/>
    <xf numFmtId="164" fontId="0" fillId="0" borderId="6" xfId="0" applyNumberFormat="1" applyBorder="1"/>
    <xf numFmtId="10" fontId="0" fillId="0" borderId="0" xfId="0" applyNumberFormat="1" applyAlignment="1">
      <alignment horizontal="center"/>
    </xf>
    <xf numFmtId="164" fontId="0" fillId="0" borderId="1" xfId="0" applyNumberFormat="1" applyBorder="1"/>
    <xf numFmtId="10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164" fontId="0" fillId="2" borderId="1" xfId="0" applyNumberFormat="1" applyFill="1" applyBorder="1"/>
    <xf numFmtId="10" fontId="0" fillId="2" borderId="1" xfId="0" applyNumberFormat="1" applyFill="1" applyBorder="1" applyAlignment="1">
      <alignment horizontal="center"/>
    </xf>
    <xf numFmtId="10" fontId="0" fillId="0" borderId="1" xfId="0" applyNumberFormat="1" applyBorder="1"/>
    <xf numFmtId="10" fontId="0" fillId="3" borderId="1" xfId="0" applyNumberForma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164" fontId="0" fillId="0" borderId="8" xfId="0" applyNumberFormat="1" applyBorder="1"/>
    <xf numFmtId="10" fontId="0" fillId="0" borderId="8" xfId="0" applyNumberFormat="1" applyBorder="1" applyAlignment="1">
      <alignment horizontal="center"/>
    </xf>
    <xf numFmtId="0" fontId="0" fillId="0" borderId="2" xfId="0" applyBorder="1"/>
    <xf numFmtId="165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/>
    <xf numFmtId="0" fontId="0" fillId="0" borderId="4" xfId="0" applyBorder="1"/>
    <xf numFmtId="164" fontId="0" fillId="0" borderId="5" xfId="0" applyNumberFormat="1" applyBorder="1"/>
    <xf numFmtId="10" fontId="0" fillId="0" borderId="5" xfId="0" applyNumberFormat="1" applyBorder="1" applyAlignment="1">
      <alignment horizontal="center"/>
    </xf>
    <xf numFmtId="10" fontId="0" fillId="0" borderId="5" xfId="0" applyNumberFormat="1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3" fillId="6" borderId="1" xfId="0" applyFont="1" applyFill="1" applyBorder="1" applyAlignment="1" applyProtection="1">
      <alignment horizontal="justify" vertical="top" wrapText="1"/>
      <protection locked="0"/>
    </xf>
    <xf numFmtId="0" fontId="3" fillId="6" borderId="1" xfId="0" applyFont="1" applyFill="1" applyBorder="1" applyAlignment="1" applyProtection="1">
      <alignment horizontal="center" wrapText="1"/>
      <protection locked="0"/>
    </xf>
    <xf numFmtId="4" fontId="3" fillId="6" borderId="1" xfId="0" applyNumberFormat="1" applyFont="1" applyFill="1" applyBorder="1" applyProtection="1">
      <protection locked="0"/>
    </xf>
    <xf numFmtId="39" fontId="3" fillId="6" borderId="1" xfId="0" applyNumberFormat="1" applyFont="1" applyFill="1" applyBorder="1"/>
    <xf numFmtId="0" fontId="2" fillId="4" borderId="1" xfId="0" applyFont="1" applyFill="1" applyBorder="1" applyAlignment="1" applyProtection="1">
      <alignment horizontal="justify" vertical="top" wrapText="1"/>
      <protection locked="0"/>
    </xf>
    <xf numFmtId="0" fontId="2" fillId="4" borderId="1" xfId="0" applyFont="1" applyFill="1" applyBorder="1" applyAlignment="1" applyProtection="1">
      <alignment horizontal="center" wrapText="1"/>
      <protection locked="0"/>
    </xf>
    <xf numFmtId="39" fontId="2" fillId="0" borderId="1" xfId="0" applyNumberFormat="1" applyFont="1" applyBorder="1"/>
    <xf numFmtId="0" fontId="4" fillId="6" borderId="1" xfId="0" applyFont="1" applyFill="1" applyBorder="1" applyAlignment="1" applyProtection="1">
      <alignment horizontal="justify" vertical="top" wrapText="1"/>
      <protection locked="0"/>
    </xf>
    <xf numFmtId="0" fontId="4" fillId="6" borderId="1" xfId="0" applyFont="1" applyFill="1" applyBorder="1" applyAlignment="1" applyProtection="1">
      <alignment horizontal="center" wrapText="1"/>
      <protection locked="0"/>
    </xf>
    <xf numFmtId="4" fontId="4" fillId="6" borderId="1" xfId="0" applyNumberFormat="1" applyFont="1" applyFill="1" applyBorder="1" applyProtection="1">
      <protection locked="0"/>
    </xf>
    <xf numFmtId="39" fontId="4" fillId="6" borderId="1" xfId="0" applyNumberFormat="1" applyFont="1" applyFill="1" applyBorder="1"/>
    <xf numFmtId="0" fontId="0" fillId="0" borderId="7" xfId="0" applyBorder="1" applyAlignment="1">
      <alignment horizontal="center"/>
    </xf>
    <xf numFmtId="0" fontId="4" fillId="0" borderId="8" xfId="0" applyFont="1" applyBorder="1" applyAlignment="1" applyProtection="1">
      <alignment horizontal="center" vertical="center" wrapText="1"/>
      <protection locked="0"/>
    </xf>
    <xf numFmtId="4" fontId="4" fillId="0" borderId="8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0" fillId="5" borderId="2" xfId="0" applyFill="1" applyBorder="1" applyAlignment="1">
      <alignment horizontal="center" vertical="center"/>
    </xf>
    <xf numFmtId="39" fontId="3" fillId="6" borderId="3" xfId="0" applyNumberFormat="1" applyFont="1" applyFill="1" applyBorder="1"/>
    <xf numFmtId="39" fontId="2" fillId="0" borderId="3" xfId="0" applyNumberFormat="1" applyFont="1" applyBorder="1"/>
    <xf numFmtId="39" fontId="4" fillId="6" borderId="3" xfId="0" applyNumberFormat="1" applyFont="1" applyFill="1" applyBorder="1"/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wrapText="1"/>
    </xf>
    <xf numFmtId="0" fontId="1" fillId="5" borderId="5" xfId="0" applyFont="1" applyFill="1" applyBorder="1"/>
    <xf numFmtId="4" fontId="1" fillId="5" borderId="5" xfId="0" applyNumberFormat="1" applyFont="1" applyFill="1" applyBorder="1"/>
    <xf numFmtId="164" fontId="1" fillId="5" borderId="6" xfId="0" applyNumberFormat="1" applyFont="1" applyFill="1" applyBorder="1"/>
    <xf numFmtId="39" fontId="0" fillId="2" borderId="2" xfId="0" applyNumberFormat="1" applyFill="1" applyBorder="1"/>
    <xf numFmtId="39" fontId="0" fillId="0" borderId="2" xfId="0" applyNumberFormat="1" applyBorder="1"/>
    <xf numFmtId="10" fontId="0" fillId="0" borderId="0" xfId="0" applyNumberFormat="1"/>
    <xf numFmtId="4" fontId="2" fillId="7" borderId="1" xfId="0" applyNumberFormat="1" applyFont="1" applyFill="1" applyBorder="1" applyProtection="1">
      <protection locked="0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4"/>
  <sheetViews>
    <sheetView workbookViewId="0">
      <selection activeCell="C2" sqref="C2"/>
    </sheetView>
  </sheetViews>
  <sheetFormatPr defaultRowHeight="15" x14ac:dyDescent="0.25"/>
  <cols>
    <col min="2" max="2" width="4.7109375" customWidth="1"/>
    <col min="3" max="3" width="38.85546875" customWidth="1"/>
    <col min="4" max="4" width="12.42578125" style="4" customWidth="1"/>
    <col min="5" max="5" width="9.140625" style="9"/>
    <col min="7" max="7" width="11.7109375" bestFit="1" customWidth="1"/>
    <col min="8" max="8" width="10.140625" bestFit="1" customWidth="1"/>
    <col min="9" max="9" width="11.7109375" bestFit="1" customWidth="1"/>
    <col min="10" max="10" width="12.140625" bestFit="1" customWidth="1"/>
    <col min="11" max="11" width="11.7109375" bestFit="1" customWidth="1"/>
    <col min="12" max="12" width="13.28515625" bestFit="1" customWidth="1"/>
    <col min="13" max="13" width="11.7109375" bestFit="1" customWidth="1"/>
  </cols>
  <sheetData>
    <row r="2" spans="2:17" ht="15.75" thickBot="1" x14ac:dyDescent="0.3">
      <c r="C2" s="66" t="s">
        <v>195</v>
      </c>
    </row>
    <row r="3" spans="2:17" x14ac:dyDescent="0.25">
      <c r="B3" s="19"/>
      <c r="C3" s="20"/>
      <c r="D3" s="21"/>
      <c r="E3" s="22"/>
      <c r="F3" s="67" t="s">
        <v>144</v>
      </c>
      <c r="G3" s="67"/>
      <c r="H3" s="67" t="s">
        <v>145</v>
      </c>
      <c r="I3" s="68"/>
      <c r="J3" s="67" t="s">
        <v>191</v>
      </c>
      <c r="K3" s="67"/>
      <c r="L3" s="67" t="s">
        <v>192</v>
      </c>
      <c r="M3" s="68"/>
    </row>
    <row r="4" spans="2:17" x14ac:dyDescent="0.25">
      <c r="B4" s="23"/>
      <c r="C4" s="5"/>
      <c r="D4" s="10"/>
      <c r="E4" s="11"/>
      <c r="F4" s="69" t="s">
        <v>142</v>
      </c>
      <c r="G4" s="69"/>
      <c r="H4" s="69" t="s">
        <v>142</v>
      </c>
      <c r="I4" s="70"/>
      <c r="J4" s="69" t="s">
        <v>142</v>
      </c>
      <c r="K4" s="69"/>
      <c r="L4" s="69" t="s">
        <v>142</v>
      </c>
      <c r="M4" s="70"/>
    </row>
    <row r="5" spans="2:17" x14ac:dyDescent="0.25">
      <c r="B5" s="23"/>
      <c r="C5" s="5"/>
      <c r="D5" s="10"/>
      <c r="E5" s="11"/>
      <c r="F5" s="12"/>
      <c r="G5" s="12"/>
      <c r="H5" s="12"/>
      <c r="I5" s="24"/>
      <c r="J5" s="12"/>
      <c r="K5" s="12"/>
      <c r="L5" s="12"/>
      <c r="M5" s="24"/>
    </row>
    <row r="6" spans="2:17" x14ac:dyDescent="0.25">
      <c r="B6" s="23"/>
      <c r="C6" s="5"/>
      <c r="D6" s="10"/>
      <c r="E6" s="11" t="s">
        <v>141</v>
      </c>
      <c r="F6" s="13" t="s">
        <v>141</v>
      </c>
      <c r="G6" s="13" t="s">
        <v>143</v>
      </c>
      <c r="H6" s="13" t="s">
        <v>141</v>
      </c>
      <c r="I6" s="25" t="s">
        <v>143</v>
      </c>
      <c r="J6" s="31" t="s">
        <v>141</v>
      </c>
      <c r="K6" s="31" t="s">
        <v>143</v>
      </c>
      <c r="L6" s="31" t="s">
        <v>141</v>
      </c>
      <c r="M6" s="32" t="s">
        <v>143</v>
      </c>
    </row>
    <row r="7" spans="2:17" x14ac:dyDescent="0.25">
      <c r="B7" s="26">
        <f>PLANILHA!B7</f>
        <v>1</v>
      </c>
      <c r="C7" s="26" t="str">
        <f>PLANILHA!C7</f>
        <v>SERVIÇOS PRELIMINARES</v>
      </c>
      <c r="D7" s="62">
        <f>PLANILHA!G7</f>
        <v>0</v>
      </c>
      <c r="E7" s="16" t="e">
        <f t="shared" ref="E7:E22" si="0">D7/$D$23</f>
        <v>#DIV/0!</v>
      </c>
      <c r="F7" s="17"/>
      <c r="G7" s="10">
        <f>F7*$D7</f>
        <v>0</v>
      </c>
      <c r="H7" s="17"/>
      <c r="I7" s="6">
        <f>H7*$D7</f>
        <v>0</v>
      </c>
      <c r="J7" s="17"/>
      <c r="K7" s="10">
        <f>J7*$D7</f>
        <v>0</v>
      </c>
      <c r="L7" s="17"/>
      <c r="M7" s="6">
        <f>L7*$D7</f>
        <v>0</v>
      </c>
      <c r="Q7" s="64">
        <f>F7+H7+J7+L7</f>
        <v>0</v>
      </c>
    </row>
    <row r="8" spans="2:17" x14ac:dyDescent="0.25">
      <c r="B8" s="23">
        <f>PLANILHA!B13</f>
        <v>2</v>
      </c>
      <c r="C8" s="23" t="str">
        <f>PLANILHA!C13</f>
        <v>FUNDAÇÃO</v>
      </c>
      <c r="D8" s="63">
        <f>PLANILHA!G13</f>
        <v>0</v>
      </c>
      <c r="E8" s="18" t="e">
        <f t="shared" si="0"/>
        <v>#DIV/0!</v>
      </c>
      <c r="F8" s="17"/>
      <c r="G8" s="10">
        <f t="shared" ref="G8:G22" si="1">F8*$D8</f>
        <v>0</v>
      </c>
      <c r="H8" s="17"/>
      <c r="I8" s="6">
        <f t="shared" ref="I8:I22" si="2">H8*$D8</f>
        <v>0</v>
      </c>
      <c r="J8" s="17"/>
      <c r="K8" s="10">
        <f t="shared" ref="K8:K22" si="3">J8*$D8</f>
        <v>0</v>
      </c>
      <c r="L8" s="17"/>
      <c r="M8" s="6">
        <f t="shared" ref="M8:M22" si="4">L8*$D8</f>
        <v>0</v>
      </c>
      <c r="Q8" s="64">
        <f t="shared" ref="Q8:Q22" si="5">F8+H8+J8+L8</f>
        <v>0</v>
      </c>
    </row>
    <row r="9" spans="2:17" x14ac:dyDescent="0.25">
      <c r="B9" s="26">
        <f>PLANILHA!B23</f>
        <v>3</v>
      </c>
      <c r="C9" s="26" t="str">
        <f>PLANILHA!C23</f>
        <v>SUPERESTRUTURA</v>
      </c>
      <c r="D9" s="62">
        <f>PLANILHA!G23</f>
        <v>0</v>
      </c>
      <c r="E9" s="16" t="e">
        <f t="shared" si="0"/>
        <v>#DIV/0!</v>
      </c>
      <c r="F9" s="17"/>
      <c r="G9" s="10">
        <f t="shared" si="1"/>
        <v>0</v>
      </c>
      <c r="H9" s="17"/>
      <c r="I9" s="6">
        <f t="shared" si="2"/>
        <v>0</v>
      </c>
      <c r="J9" s="17"/>
      <c r="K9" s="10">
        <f t="shared" si="3"/>
        <v>0</v>
      </c>
      <c r="L9" s="17"/>
      <c r="M9" s="6">
        <f t="shared" si="4"/>
        <v>0</v>
      </c>
      <c r="Q9" s="64">
        <f t="shared" si="5"/>
        <v>0</v>
      </c>
    </row>
    <row r="10" spans="2:17" x14ac:dyDescent="0.25">
      <c r="B10" s="23">
        <f>PLANILHA!B29</f>
        <v>4</v>
      </c>
      <c r="C10" s="23" t="str">
        <f>PLANILHA!C29</f>
        <v>COBERTURA</v>
      </c>
      <c r="D10" s="63">
        <f>PLANILHA!G29</f>
        <v>0</v>
      </c>
      <c r="E10" s="18" t="e">
        <f t="shared" si="0"/>
        <v>#DIV/0!</v>
      </c>
      <c r="F10" s="17"/>
      <c r="G10" s="10">
        <f t="shared" si="1"/>
        <v>0</v>
      </c>
      <c r="H10" s="17"/>
      <c r="I10" s="6">
        <f t="shared" si="2"/>
        <v>0</v>
      </c>
      <c r="J10" s="17"/>
      <c r="K10" s="10">
        <f t="shared" si="3"/>
        <v>0</v>
      </c>
      <c r="L10" s="17"/>
      <c r="M10" s="6">
        <f t="shared" si="4"/>
        <v>0</v>
      </c>
      <c r="Q10" s="64">
        <f t="shared" si="5"/>
        <v>0</v>
      </c>
    </row>
    <row r="11" spans="2:17" x14ac:dyDescent="0.25">
      <c r="B11" s="26">
        <f>PLANILHA!B39</f>
        <v>5</v>
      </c>
      <c r="C11" s="26" t="str">
        <f>PLANILHA!C39</f>
        <v>PAREDES</v>
      </c>
      <c r="D11" s="62">
        <f>PLANILHA!G39</f>
        <v>0</v>
      </c>
      <c r="E11" s="16" t="e">
        <f t="shared" si="0"/>
        <v>#DIV/0!</v>
      </c>
      <c r="F11" s="17"/>
      <c r="G11" s="10">
        <f t="shared" si="1"/>
        <v>0</v>
      </c>
      <c r="H11" s="17"/>
      <c r="I11" s="6">
        <f t="shared" si="2"/>
        <v>0</v>
      </c>
      <c r="J11" s="17"/>
      <c r="K11" s="10">
        <f t="shared" si="3"/>
        <v>0</v>
      </c>
      <c r="L11" s="17"/>
      <c r="M11" s="6">
        <f t="shared" si="4"/>
        <v>0</v>
      </c>
      <c r="Q11" s="64">
        <f t="shared" si="5"/>
        <v>0</v>
      </c>
    </row>
    <row r="12" spans="2:17" x14ac:dyDescent="0.25">
      <c r="B12" s="23">
        <f>PLANILHA!B41</f>
        <v>6</v>
      </c>
      <c r="C12" s="23" t="str">
        <f>PLANILHA!C41</f>
        <v>REVESTIMENTOS</v>
      </c>
      <c r="D12" s="63">
        <f>PLANILHA!G41</f>
        <v>0</v>
      </c>
      <c r="E12" s="18" t="e">
        <f t="shared" si="0"/>
        <v>#DIV/0!</v>
      </c>
      <c r="F12" s="17"/>
      <c r="G12" s="10">
        <f t="shared" si="1"/>
        <v>0</v>
      </c>
      <c r="H12" s="17"/>
      <c r="I12" s="6">
        <f t="shared" si="2"/>
        <v>0</v>
      </c>
      <c r="J12" s="17"/>
      <c r="K12" s="10">
        <f t="shared" si="3"/>
        <v>0</v>
      </c>
      <c r="L12" s="17"/>
      <c r="M12" s="6">
        <f t="shared" si="4"/>
        <v>0</v>
      </c>
      <c r="Q12" s="64">
        <f t="shared" si="5"/>
        <v>0</v>
      </c>
    </row>
    <row r="13" spans="2:17" x14ac:dyDescent="0.25">
      <c r="B13" s="26">
        <f>PLANILHA!B45</f>
        <v>7</v>
      </c>
      <c r="C13" s="26" t="str">
        <f>PLANILHA!C45</f>
        <v>PISO</v>
      </c>
      <c r="D13" s="62">
        <f>PLANILHA!G45</f>
        <v>0</v>
      </c>
      <c r="E13" s="16" t="e">
        <f t="shared" si="0"/>
        <v>#DIV/0!</v>
      </c>
      <c r="F13" s="17"/>
      <c r="G13" s="10">
        <f t="shared" si="1"/>
        <v>0</v>
      </c>
      <c r="H13" s="17"/>
      <c r="I13" s="6">
        <f t="shared" si="2"/>
        <v>0</v>
      </c>
      <c r="J13" s="17"/>
      <c r="K13" s="10">
        <f t="shared" si="3"/>
        <v>0</v>
      </c>
      <c r="L13" s="17"/>
      <c r="M13" s="6">
        <f t="shared" si="4"/>
        <v>0</v>
      </c>
      <c r="Q13" s="64">
        <f t="shared" si="5"/>
        <v>0</v>
      </c>
    </row>
    <row r="14" spans="2:17" x14ac:dyDescent="0.25">
      <c r="B14" s="23">
        <f>PLANILHA!B53</f>
        <v>8</v>
      </c>
      <c r="C14" s="23" t="str">
        <f>PLANILHA!C53</f>
        <v>ESQUADRIAS DE VIDRO</v>
      </c>
      <c r="D14" s="63">
        <f>PLANILHA!G53</f>
        <v>0</v>
      </c>
      <c r="E14" s="18" t="e">
        <f t="shared" si="0"/>
        <v>#DIV/0!</v>
      </c>
      <c r="F14" s="17"/>
      <c r="G14" s="10">
        <f t="shared" si="1"/>
        <v>0</v>
      </c>
      <c r="H14" s="17"/>
      <c r="I14" s="6">
        <f t="shared" si="2"/>
        <v>0</v>
      </c>
      <c r="J14" s="17"/>
      <c r="K14" s="10">
        <f t="shared" si="3"/>
        <v>0</v>
      </c>
      <c r="L14" s="17"/>
      <c r="M14" s="6">
        <f t="shared" si="4"/>
        <v>0</v>
      </c>
      <c r="Q14" s="64">
        <f t="shared" si="5"/>
        <v>0</v>
      </c>
    </row>
    <row r="15" spans="2:17" x14ac:dyDescent="0.25">
      <c r="B15" s="26">
        <f>PLANILHA!B56</f>
        <v>9</v>
      </c>
      <c r="C15" s="26" t="str">
        <f>PLANILHA!C56</f>
        <v>ESQUADRIAS DE MADEIRA</v>
      </c>
      <c r="D15" s="62">
        <f>PLANILHA!G56</f>
        <v>0</v>
      </c>
      <c r="E15" s="16" t="e">
        <f t="shared" si="0"/>
        <v>#DIV/0!</v>
      </c>
      <c r="F15" s="17"/>
      <c r="G15" s="10">
        <f t="shared" si="1"/>
        <v>0</v>
      </c>
      <c r="H15" s="17"/>
      <c r="I15" s="6">
        <f t="shared" si="2"/>
        <v>0</v>
      </c>
      <c r="J15" s="17"/>
      <c r="K15" s="10">
        <f t="shared" si="3"/>
        <v>0</v>
      </c>
      <c r="L15" s="17"/>
      <c r="M15" s="6">
        <f t="shared" si="4"/>
        <v>0</v>
      </c>
      <c r="Q15" s="64">
        <f t="shared" si="5"/>
        <v>0</v>
      </c>
    </row>
    <row r="16" spans="2:17" x14ac:dyDescent="0.25">
      <c r="B16" s="23">
        <f>PLANILHA!B58</f>
        <v>10</v>
      </c>
      <c r="C16" s="23" t="str">
        <f>PLANILHA!C58</f>
        <v>FORRO</v>
      </c>
      <c r="D16" s="63">
        <f>PLANILHA!G58</f>
        <v>0</v>
      </c>
      <c r="E16" s="18" t="e">
        <f t="shared" si="0"/>
        <v>#DIV/0!</v>
      </c>
      <c r="F16" s="17"/>
      <c r="G16" s="10">
        <f t="shared" si="1"/>
        <v>0</v>
      </c>
      <c r="H16" s="17"/>
      <c r="I16" s="6">
        <f t="shared" si="2"/>
        <v>0</v>
      </c>
      <c r="J16" s="17"/>
      <c r="K16" s="10">
        <f t="shared" si="3"/>
        <v>0</v>
      </c>
      <c r="L16" s="17"/>
      <c r="M16" s="6">
        <f t="shared" si="4"/>
        <v>0</v>
      </c>
      <c r="Q16" s="64">
        <f t="shared" si="5"/>
        <v>0</v>
      </c>
    </row>
    <row r="17" spans="2:17" x14ac:dyDescent="0.25">
      <c r="B17" s="26">
        <f>PLANILHA!B62</f>
        <v>11</v>
      </c>
      <c r="C17" s="26" t="str">
        <f>PLANILHA!C62</f>
        <v>INSTALAÇÃO HIDRÚLICA</v>
      </c>
      <c r="D17" s="62">
        <f>PLANILHA!G62</f>
        <v>0</v>
      </c>
      <c r="E17" s="16" t="e">
        <f t="shared" si="0"/>
        <v>#DIV/0!</v>
      </c>
      <c r="F17" s="17"/>
      <c r="G17" s="10">
        <f t="shared" si="1"/>
        <v>0</v>
      </c>
      <c r="H17" s="17"/>
      <c r="I17" s="6">
        <f t="shared" si="2"/>
        <v>0</v>
      </c>
      <c r="J17" s="17"/>
      <c r="K17" s="10">
        <f t="shared" si="3"/>
        <v>0</v>
      </c>
      <c r="L17" s="17"/>
      <c r="M17" s="6">
        <f t="shared" si="4"/>
        <v>0</v>
      </c>
      <c r="Q17" s="64">
        <f t="shared" si="5"/>
        <v>0</v>
      </c>
    </row>
    <row r="18" spans="2:17" x14ac:dyDescent="0.25">
      <c r="B18" s="23">
        <f>PLANILHA!B71</f>
        <v>12</v>
      </c>
      <c r="C18" s="23" t="str">
        <f>PLANILHA!C71</f>
        <v>REDE DE ESGOTO</v>
      </c>
      <c r="D18" s="63">
        <f>PLANILHA!G71</f>
        <v>0</v>
      </c>
      <c r="E18" s="18" t="e">
        <f t="shared" si="0"/>
        <v>#DIV/0!</v>
      </c>
      <c r="F18" s="17"/>
      <c r="G18" s="10">
        <f t="shared" si="1"/>
        <v>0</v>
      </c>
      <c r="H18" s="17"/>
      <c r="I18" s="6">
        <f t="shared" si="2"/>
        <v>0</v>
      </c>
      <c r="J18" s="17"/>
      <c r="K18" s="10">
        <f t="shared" si="3"/>
        <v>0</v>
      </c>
      <c r="L18" s="17"/>
      <c r="M18" s="6">
        <f t="shared" si="4"/>
        <v>0</v>
      </c>
      <c r="Q18" s="64">
        <f t="shared" si="5"/>
        <v>0</v>
      </c>
    </row>
    <row r="19" spans="2:17" x14ac:dyDescent="0.25">
      <c r="B19" s="26">
        <f>PLANILHA!B75</f>
        <v>13</v>
      </c>
      <c r="C19" s="26" t="str">
        <f>PLANILHA!C75</f>
        <v>LOUÇAS E METAIS</v>
      </c>
      <c r="D19" s="62">
        <f>PLANILHA!G75</f>
        <v>0</v>
      </c>
      <c r="E19" s="16" t="e">
        <f t="shared" si="0"/>
        <v>#DIV/0!</v>
      </c>
      <c r="F19" s="17"/>
      <c r="G19" s="10">
        <f t="shared" si="1"/>
        <v>0</v>
      </c>
      <c r="H19" s="17"/>
      <c r="I19" s="6">
        <f t="shared" si="2"/>
        <v>0</v>
      </c>
      <c r="J19" s="17"/>
      <c r="K19" s="10">
        <f t="shared" si="3"/>
        <v>0</v>
      </c>
      <c r="L19" s="17"/>
      <c r="M19" s="6">
        <f t="shared" si="4"/>
        <v>0</v>
      </c>
      <c r="Q19" s="64">
        <f t="shared" si="5"/>
        <v>0</v>
      </c>
    </row>
    <row r="20" spans="2:17" x14ac:dyDescent="0.25">
      <c r="B20" s="23">
        <f>PLANILHA!B81</f>
        <v>14</v>
      </c>
      <c r="C20" s="23" t="str">
        <f>PLANILHA!C81</f>
        <v>INSTALAÇÃO ELÉTRICA</v>
      </c>
      <c r="D20" s="63">
        <f>PLANILHA!G81</f>
        <v>0</v>
      </c>
      <c r="E20" s="18" t="e">
        <f t="shared" si="0"/>
        <v>#DIV/0!</v>
      </c>
      <c r="F20" s="17"/>
      <c r="G20" s="10">
        <f t="shared" si="1"/>
        <v>0</v>
      </c>
      <c r="H20" s="17"/>
      <c r="I20" s="6">
        <f t="shared" si="2"/>
        <v>0</v>
      </c>
      <c r="J20" s="17"/>
      <c r="K20" s="10">
        <f t="shared" si="3"/>
        <v>0</v>
      </c>
      <c r="L20" s="17"/>
      <c r="M20" s="6">
        <f t="shared" si="4"/>
        <v>0</v>
      </c>
      <c r="Q20" s="64">
        <f t="shared" si="5"/>
        <v>0</v>
      </c>
    </row>
    <row r="21" spans="2:17" x14ac:dyDescent="0.25">
      <c r="B21" s="26">
        <f>PLANILHA!B99</f>
        <v>15</v>
      </c>
      <c r="C21" s="26" t="str">
        <f>PLANILHA!C99</f>
        <v>PINTURA</v>
      </c>
      <c r="D21" s="62">
        <f>PLANILHA!G99</f>
        <v>0</v>
      </c>
      <c r="E21" s="16" t="e">
        <f t="shared" si="0"/>
        <v>#DIV/0!</v>
      </c>
      <c r="F21" s="17"/>
      <c r="G21" s="10">
        <f t="shared" si="1"/>
        <v>0</v>
      </c>
      <c r="H21" s="17"/>
      <c r="I21" s="6">
        <f t="shared" si="2"/>
        <v>0</v>
      </c>
      <c r="J21" s="17"/>
      <c r="K21" s="10">
        <f t="shared" si="3"/>
        <v>0</v>
      </c>
      <c r="L21" s="17"/>
      <c r="M21" s="6">
        <f t="shared" si="4"/>
        <v>0</v>
      </c>
      <c r="Q21" s="64">
        <f t="shared" si="5"/>
        <v>0</v>
      </c>
    </row>
    <row r="22" spans="2:17" x14ac:dyDescent="0.25">
      <c r="B22" s="23">
        <f>PLANILHA!B101</f>
        <v>16</v>
      </c>
      <c r="C22" s="23" t="str">
        <f>PLANILHA!C101</f>
        <v>LIMPEZA DA OBRA</v>
      </c>
      <c r="D22" s="10">
        <f>PLANILHA!G101</f>
        <v>0</v>
      </c>
      <c r="E22" s="18" t="e">
        <f t="shared" si="0"/>
        <v>#DIV/0!</v>
      </c>
      <c r="F22" s="17"/>
      <c r="G22" s="10">
        <f t="shared" si="1"/>
        <v>0</v>
      </c>
      <c r="H22" s="17"/>
      <c r="I22" s="6">
        <f t="shared" si="2"/>
        <v>0</v>
      </c>
      <c r="J22" s="17"/>
      <c r="K22" s="10">
        <f t="shared" si="3"/>
        <v>0</v>
      </c>
      <c r="L22" s="17"/>
      <c r="M22" s="6">
        <f t="shared" si="4"/>
        <v>0</v>
      </c>
      <c r="Q22" s="64">
        <f t="shared" si="5"/>
        <v>0</v>
      </c>
    </row>
    <row r="23" spans="2:17" x14ac:dyDescent="0.25">
      <c r="B23" s="26"/>
      <c r="C23" s="14" t="s">
        <v>140</v>
      </c>
      <c r="D23" s="15">
        <f>SUM(D7:D22)</f>
        <v>0</v>
      </c>
      <c r="E23" s="16" t="e">
        <f>SUM(E7:E22)</f>
        <v>#DIV/0!</v>
      </c>
      <c r="F23" s="17" t="e">
        <f>G23/D23</f>
        <v>#DIV/0!</v>
      </c>
      <c r="G23" s="10">
        <f>SUM(G7:G22)</f>
        <v>0</v>
      </c>
      <c r="H23" s="17" t="e">
        <f>I23/D23</f>
        <v>#DIV/0!</v>
      </c>
      <c r="I23" s="6">
        <f>SUM(I7:I22)</f>
        <v>0</v>
      </c>
      <c r="J23" s="17" t="e">
        <f>K23/D23</f>
        <v>#DIV/0!</v>
      </c>
      <c r="K23" s="10">
        <f>SUM(K7:K22)</f>
        <v>0</v>
      </c>
      <c r="L23" s="17" t="e">
        <f>M23/D23</f>
        <v>#DIV/0!</v>
      </c>
      <c r="M23" s="6">
        <f>SUM(M7:M22)</f>
        <v>0</v>
      </c>
    </row>
    <row r="24" spans="2:17" ht="15.75" thickBot="1" x14ac:dyDescent="0.3">
      <c r="B24" s="27"/>
      <c r="C24" s="7" t="s">
        <v>146</v>
      </c>
      <c r="D24" s="28"/>
      <c r="E24" s="29"/>
      <c r="F24" s="30" t="e">
        <f>G24/D23</f>
        <v>#DIV/0!</v>
      </c>
      <c r="G24" s="28">
        <f>G23</f>
        <v>0</v>
      </c>
      <c r="H24" s="30" t="e">
        <f>I24/D23</f>
        <v>#DIV/0!</v>
      </c>
      <c r="I24" s="8">
        <f>G24+I23</f>
        <v>0</v>
      </c>
      <c r="J24" s="30" t="e">
        <f>K24/D23+H23</f>
        <v>#DIV/0!</v>
      </c>
      <c r="K24" s="8">
        <f>I24+K23</f>
        <v>0</v>
      </c>
      <c r="L24" s="30" t="e">
        <f>M24/D23+J23</f>
        <v>#DIV/0!</v>
      </c>
      <c r="M24" s="8">
        <f>K24+M23</f>
        <v>0</v>
      </c>
    </row>
  </sheetData>
  <mergeCells count="8">
    <mergeCell ref="L3:M3"/>
    <mergeCell ref="J4:K4"/>
    <mergeCell ref="L4:M4"/>
    <mergeCell ref="F4:G4"/>
    <mergeCell ref="F3:G3"/>
    <mergeCell ref="H3:I3"/>
    <mergeCell ref="H4:I4"/>
    <mergeCell ref="J3:K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06"/>
  <sheetViews>
    <sheetView tabSelected="1" workbookViewId="0">
      <selection activeCell="C105" sqref="C105:C106"/>
    </sheetView>
  </sheetViews>
  <sheetFormatPr defaultRowHeight="15" x14ac:dyDescent="0.25"/>
  <cols>
    <col min="1" max="1" width="4.42578125" customWidth="1"/>
    <col min="2" max="2" width="6.42578125" style="2" customWidth="1"/>
    <col min="3" max="3" width="84.7109375" style="3" customWidth="1"/>
    <col min="4" max="4" width="6.5703125" customWidth="1"/>
    <col min="5" max="5" width="9.140625" style="1"/>
    <col min="6" max="6" width="11.85546875" customWidth="1"/>
    <col min="7" max="7" width="12.140625" style="4" customWidth="1"/>
  </cols>
  <sheetData>
    <row r="4" spans="2:7" x14ac:dyDescent="0.25">
      <c r="C4" s="3" t="s">
        <v>195</v>
      </c>
    </row>
    <row r="5" spans="2:7" ht="15.75" thickBot="1" x14ac:dyDescent="0.3"/>
    <row r="6" spans="2:7" x14ac:dyDescent="0.25">
      <c r="B6" s="48" t="s">
        <v>138</v>
      </c>
      <c r="C6" s="49" t="s">
        <v>188</v>
      </c>
      <c r="D6" s="49" t="s">
        <v>189</v>
      </c>
      <c r="E6" s="50" t="s">
        <v>139</v>
      </c>
      <c r="F6" s="51" t="s">
        <v>190</v>
      </c>
      <c r="G6" s="52" t="s">
        <v>140</v>
      </c>
    </row>
    <row r="7" spans="2:7" x14ac:dyDescent="0.25">
      <c r="B7" s="53">
        <v>1</v>
      </c>
      <c r="C7" s="37" t="s">
        <v>0</v>
      </c>
      <c r="D7" s="38"/>
      <c r="E7" s="39"/>
      <c r="F7" s="40"/>
      <c r="G7" s="54">
        <f>SUM(G8:G12)</f>
        <v>0</v>
      </c>
    </row>
    <row r="8" spans="2:7" x14ac:dyDescent="0.25">
      <c r="B8" s="36" t="s">
        <v>165</v>
      </c>
      <c r="C8" s="41" t="s">
        <v>1</v>
      </c>
      <c r="D8" s="42" t="s">
        <v>2</v>
      </c>
      <c r="E8" s="65">
        <v>2.5</v>
      </c>
      <c r="F8" s="43"/>
      <c r="G8" s="55">
        <f>E8*F8</f>
        <v>0</v>
      </c>
    </row>
    <row r="9" spans="2:7" ht="22.5" x14ac:dyDescent="0.25">
      <c r="B9" s="36" t="s">
        <v>3</v>
      </c>
      <c r="C9" s="41" t="s">
        <v>4</v>
      </c>
      <c r="D9" s="42" t="s">
        <v>2</v>
      </c>
      <c r="E9" s="65">
        <v>34.01</v>
      </c>
      <c r="F9" s="43"/>
      <c r="G9" s="55">
        <f t="shared" ref="G9:G12" si="0">E9*F9</f>
        <v>0</v>
      </c>
    </row>
    <row r="10" spans="2:7" x14ac:dyDescent="0.25">
      <c r="B10" s="36" t="s">
        <v>5</v>
      </c>
      <c r="C10" s="41" t="s">
        <v>8</v>
      </c>
      <c r="D10" s="42" t="s">
        <v>9</v>
      </c>
      <c r="E10" s="65">
        <v>1</v>
      </c>
      <c r="F10" s="43"/>
      <c r="G10" s="55">
        <f t="shared" si="0"/>
        <v>0</v>
      </c>
    </row>
    <row r="11" spans="2:7" ht="22.5" x14ac:dyDescent="0.25">
      <c r="B11" s="36" t="s">
        <v>7</v>
      </c>
      <c r="C11" s="41" t="s">
        <v>11</v>
      </c>
      <c r="D11" s="42"/>
      <c r="E11" s="65">
        <v>5</v>
      </c>
      <c r="F11" s="43"/>
      <c r="G11" s="55">
        <f t="shared" si="0"/>
        <v>0</v>
      </c>
    </row>
    <row r="12" spans="2:7" ht="22.5" x14ac:dyDescent="0.25">
      <c r="B12" s="36" t="s">
        <v>10</v>
      </c>
      <c r="C12" s="41" t="s">
        <v>12</v>
      </c>
      <c r="D12" s="42" t="s">
        <v>2</v>
      </c>
      <c r="E12" s="65">
        <v>1</v>
      </c>
      <c r="F12" s="43"/>
      <c r="G12" s="55">
        <f t="shared" si="0"/>
        <v>0</v>
      </c>
    </row>
    <row r="13" spans="2:7" x14ac:dyDescent="0.25">
      <c r="B13" s="35">
        <v>2</v>
      </c>
      <c r="C13" s="44" t="s">
        <v>13</v>
      </c>
      <c r="D13" s="45"/>
      <c r="E13" s="46"/>
      <c r="F13" s="47"/>
      <c r="G13" s="56">
        <f>SUM(G14:G22)</f>
        <v>0</v>
      </c>
    </row>
    <row r="14" spans="2:7" x14ac:dyDescent="0.25">
      <c r="B14" s="33" t="s">
        <v>14</v>
      </c>
      <c r="C14" s="41" t="s">
        <v>153</v>
      </c>
      <c r="D14" s="42" t="s">
        <v>47</v>
      </c>
      <c r="E14" s="65">
        <v>20</v>
      </c>
      <c r="F14" s="43"/>
      <c r="G14" s="55">
        <f t="shared" ref="G14:G22" si="1">E14*F14</f>
        <v>0</v>
      </c>
    </row>
    <row r="15" spans="2:7" x14ac:dyDescent="0.25">
      <c r="B15" s="34" t="s">
        <v>16</v>
      </c>
      <c r="C15" s="41" t="s">
        <v>15</v>
      </c>
      <c r="D15" s="42" t="s">
        <v>6</v>
      </c>
      <c r="E15" s="65">
        <v>3.42</v>
      </c>
      <c r="F15" s="43"/>
      <c r="G15" s="55">
        <f t="shared" si="1"/>
        <v>0</v>
      </c>
    </row>
    <row r="16" spans="2:7" ht="22.5" x14ac:dyDescent="0.25">
      <c r="B16" s="33" t="s">
        <v>18</v>
      </c>
      <c r="C16" s="41" t="s">
        <v>17</v>
      </c>
      <c r="D16" s="42" t="s">
        <v>6</v>
      </c>
      <c r="E16" s="65">
        <v>0.4</v>
      </c>
      <c r="F16" s="43"/>
      <c r="G16" s="55">
        <f t="shared" si="1"/>
        <v>0</v>
      </c>
    </row>
    <row r="17" spans="2:7" x14ac:dyDescent="0.25">
      <c r="B17" s="33" t="s">
        <v>20</v>
      </c>
      <c r="C17" s="41" t="s">
        <v>19</v>
      </c>
      <c r="D17" s="42" t="s">
        <v>2</v>
      </c>
      <c r="E17" s="65">
        <v>19.38</v>
      </c>
      <c r="F17" s="43"/>
      <c r="G17" s="55">
        <f t="shared" si="1"/>
        <v>0</v>
      </c>
    </row>
    <row r="18" spans="2:7" x14ac:dyDescent="0.25">
      <c r="B18" s="33" t="s">
        <v>23</v>
      </c>
      <c r="C18" s="41" t="s">
        <v>21</v>
      </c>
      <c r="D18" s="42" t="s">
        <v>22</v>
      </c>
      <c r="E18" s="65">
        <v>19.21</v>
      </c>
      <c r="F18" s="43"/>
      <c r="G18" s="55">
        <f t="shared" si="1"/>
        <v>0</v>
      </c>
    </row>
    <row r="19" spans="2:7" x14ac:dyDescent="0.25">
      <c r="B19" s="33" t="s">
        <v>24</v>
      </c>
      <c r="C19" s="41" t="s">
        <v>154</v>
      </c>
      <c r="D19" s="42" t="s">
        <v>22</v>
      </c>
      <c r="E19" s="65">
        <v>50.59</v>
      </c>
      <c r="F19" s="43"/>
      <c r="G19" s="55">
        <f t="shared" si="1"/>
        <v>0</v>
      </c>
    </row>
    <row r="20" spans="2:7" ht="22.5" x14ac:dyDescent="0.25">
      <c r="B20" s="33" t="s">
        <v>26</v>
      </c>
      <c r="C20" s="41" t="s">
        <v>25</v>
      </c>
      <c r="D20" s="42" t="s">
        <v>6</v>
      </c>
      <c r="E20" s="65">
        <v>2.4500000000000002</v>
      </c>
      <c r="F20" s="43"/>
      <c r="G20" s="55">
        <f t="shared" si="1"/>
        <v>0</v>
      </c>
    </row>
    <row r="21" spans="2:7" x14ac:dyDescent="0.25">
      <c r="B21" s="33" t="s">
        <v>28</v>
      </c>
      <c r="C21" s="41" t="s">
        <v>27</v>
      </c>
      <c r="D21" s="42" t="s">
        <v>6</v>
      </c>
      <c r="E21" s="65">
        <v>2.4500000000000002</v>
      </c>
      <c r="F21" s="43"/>
      <c r="G21" s="55">
        <f t="shared" si="1"/>
        <v>0</v>
      </c>
    </row>
    <row r="22" spans="2:7" x14ac:dyDescent="0.25">
      <c r="B22" s="33" t="s">
        <v>166</v>
      </c>
      <c r="C22" s="41" t="s">
        <v>29</v>
      </c>
      <c r="D22" s="42" t="s">
        <v>6</v>
      </c>
      <c r="E22" s="65">
        <v>0.97</v>
      </c>
      <c r="F22" s="43"/>
      <c r="G22" s="55">
        <f t="shared" si="1"/>
        <v>0</v>
      </c>
    </row>
    <row r="23" spans="2:7" x14ac:dyDescent="0.25">
      <c r="B23" s="35">
        <v>3</v>
      </c>
      <c r="C23" s="44" t="s">
        <v>30</v>
      </c>
      <c r="D23" s="45"/>
      <c r="E23" s="46"/>
      <c r="F23" s="47"/>
      <c r="G23" s="56">
        <f>SUM(G24:G28)</f>
        <v>0</v>
      </c>
    </row>
    <row r="24" spans="2:7" ht="22.5" x14ac:dyDescent="0.25">
      <c r="B24" s="36" t="s">
        <v>31</v>
      </c>
      <c r="C24" s="41" t="s">
        <v>32</v>
      </c>
      <c r="D24" s="42" t="s">
        <v>22</v>
      </c>
      <c r="E24" s="65">
        <v>38.770000000000003</v>
      </c>
      <c r="F24" s="43"/>
      <c r="G24" s="55">
        <f t="shared" ref="G24:G28" si="2">E24*F24</f>
        <v>0</v>
      </c>
    </row>
    <row r="25" spans="2:7" ht="22.5" x14ac:dyDescent="0.25">
      <c r="B25" s="36" t="s">
        <v>33</v>
      </c>
      <c r="C25" s="41" t="s">
        <v>34</v>
      </c>
      <c r="D25" s="42" t="s">
        <v>22</v>
      </c>
      <c r="E25" s="65">
        <v>146.35</v>
      </c>
      <c r="F25" s="43"/>
      <c r="G25" s="55">
        <f t="shared" si="2"/>
        <v>0</v>
      </c>
    </row>
    <row r="26" spans="2:7" x14ac:dyDescent="0.25">
      <c r="B26" s="36" t="s">
        <v>35</v>
      </c>
      <c r="C26" s="41" t="s">
        <v>36</v>
      </c>
      <c r="D26" s="42" t="s">
        <v>2</v>
      </c>
      <c r="E26" s="65">
        <v>16</v>
      </c>
      <c r="F26" s="43"/>
      <c r="G26" s="55">
        <f t="shared" si="2"/>
        <v>0</v>
      </c>
    </row>
    <row r="27" spans="2:7" ht="22.5" x14ac:dyDescent="0.25">
      <c r="B27" s="36" t="s">
        <v>37</v>
      </c>
      <c r="C27" s="41" t="s">
        <v>25</v>
      </c>
      <c r="D27" s="42" t="s">
        <v>6</v>
      </c>
      <c r="E27" s="65">
        <v>2.13</v>
      </c>
      <c r="F27" s="43"/>
      <c r="G27" s="55">
        <f t="shared" si="2"/>
        <v>0</v>
      </c>
    </row>
    <row r="28" spans="2:7" ht="22.5" x14ac:dyDescent="0.25">
      <c r="B28" s="36" t="s">
        <v>38</v>
      </c>
      <c r="C28" s="41" t="s">
        <v>39</v>
      </c>
      <c r="D28" s="42" t="s">
        <v>6</v>
      </c>
      <c r="E28" s="65">
        <v>2.13</v>
      </c>
      <c r="F28" s="43"/>
      <c r="G28" s="55">
        <f t="shared" si="2"/>
        <v>0</v>
      </c>
    </row>
    <row r="29" spans="2:7" x14ac:dyDescent="0.25">
      <c r="B29" s="35">
        <v>4</v>
      </c>
      <c r="C29" s="44" t="s">
        <v>147</v>
      </c>
      <c r="D29" s="45"/>
      <c r="E29" s="46"/>
      <c r="F29" s="47"/>
      <c r="G29" s="56">
        <f>SUM(G30:G38)</f>
        <v>0</v>
      </c>
    </row>
    <row r="30" spans="2:7" ht="33.75" x14ac:dyDescent="0.25">
      <c r="B30" s="36" t="s">
        <v>40</v>
      </c>
      <c r="C30" s="41" t="s">
        <v>41</v>
      </c>
      <c r="D30" s="42" t="s">
        <v>2</v>
      </c>
      <c r="E30" s="65">
        <v>36.75</v>
      </c>
      <c r="F30" s="43"/>
      <c r="G30" s="55">
        <f t="shared" ref="G30:G38" si="3">E30*F30</f>
        <v>0</v>
      </c>
    </row>
    <row r="31" spans="2:7" ht="22.5" x14ac:dyDescent="0.25">
      <c r="B31" s="36" t="s">
        <v>42</v>
      </c>
      <c r="C31" s="41" t="s">
        <v>43</v>
      </c>
      <c r="D31" s="42" t="s">
        <v>2</v>
      </c>
      <c r="E31" s="65">
        <v>36.75</v>
      </c>
      <c r="F31" s="43"/>
      <c r="G31" s="55">
        <f t="shared" si="3"/>
        <v>0</v>
      </c>
    </row>
    <row r="32" spans="2:7" ht="22.5" x14ac:dyDescent="0.25">
      <c r="B32" s="36" t="s">
        <v>44</v>
      </c>
      <c r="C32" s="41" t="s">
        <v>155</v>
      </c>
      <c r="D32" s="42" t="s">
        <v>2</v>
      </c>
      <c r="E32" s="65">
        <v>36.75</v>
      </c>
      <c r="F32" s="43"/>
      <c r="G32" s="55">
        <f t="shared" si="3"/>
        <v>0</v>
      </c>
    </row>
    <row r="33" spans="2:7" ht="22.5" x14ac:dyDescent="0.25">
      <c r="B33" s="36" t="s">
        <v>45</v>
      </c>
      <c r="C33" s="41" t="s">
        <v>46</v>
      </c>
      <c r="D33" s="42" t="s">
        <v>47</v>
      </c>
      <c r="E33" s="65">
        <v>8.8000000000000007</v>
      </c>
      <c r="F33" s="43"/>
      <c r="G33" s="55">
        <f t="shared" si="3"/>
        <v>0</v>
      </c>
    </row>
    <row r="34" spans="2:7" ht="22.5" x14ac:dyDescent="0.25">
      <c r="B34" s="36" t="s">
        <v>48</v>
      </c>
      <c r="C34" s="41" t="s">
        <v>49</v>
      </c>
      <c r="D34" s="42" t="s">
        <v>47</v>
      </c>
      <c r="E34" s="65">
        <v>3.8</v>
      </c>
      <c r="F34" s="43"/>
      <c r="G34" s="55">
        <f t="shared" si="3"/>
        <v>0</v>
      </c>
    </row>
    <row r="35" spans="2:7" ht="22.5" x14ac:dyDescent="0.25">
      <c r="B35" s="36" t="s">
        <v>50</v>
      </c>
      <c r="C35" s="41" t="s">
        <v>51</v>
      </c>
      <c r="D35" s="42" t="s">
        <v>47</v>
      </c>
      <c r="E35" s="65">
        <v>3.5</v>
      </c>
      <c r="F35" s="43"/>
      <c r="G35" s="55">
        <f t="shared" si="3"/>
        <v>0</v>
      </c>
    </row>
    <row r="36" spans="2:7" ht="22.5" x14ac:dyDescent="0.25">
      <c r="B36" s="36" t="s">
        <v>52</v>
      </c>
      <c r="C36" s="41" t="s">
        <v>53</v>
      </c>
      <c r="D36" s="42" t="s">
        <v>9</v>
      </c>
      <c r="E36" s="65">
        <v>2</v>
      </c>
      <c r="F36" s="43"/>
      <c r="G36" s="55">
        <f t="shared" si="3"/>
        <v>0</v>
      </c>
    </row>
    <row r="37" spans="2:7" x14ac:dyDescent="0.25">
      <c r="B37" s="36" t="s">
        <v>54</v>
      </c>
      <c r="C37" s="41" t="s">
        <v>55</v>
      </c>
      <c r="D37" s="42" t="s">
        <v>9</v>
      </c>
      <c r="E37" s="65">
        <v>1</v>
      </c>
      <c r="F37" s="43"/>
      <c r="G37" s="55">
        <f t="shared" si="3"/>
        <v>0</v>
      </c>
    </row>
    <row r="38" spans="2:7" x14ac:dyDescent="0.25">
      <c r="B38" s="36" t="s">
        <v>56</v>
      </c>
      <c r="C38" s="41" t="s">
        <v>57</v>
      </c>
      <c r="D38" s="42" t="s">
        <v>9</v>
      </c>
      <c r="E38" s="65">
        <v>1</v>
      </c>
      <c r="F38" s="43"/>
      <c r="G38" s="55">
        <f t="shared" si="3"/>
        <v>0</v>
      </c>
    </row>
    <row r="39" spans="2:7" x14ac:dyDescent="0.25">
      <c r="B39" s="35">
        <v>5</v>
      </c>
      <c r="C39" s="44" t="s">
        <v>58</v>
      </c>
      <c r="D39" s="45"/>
      <c r="E39" s="46"/>
      <c r="F39" s="47"/>
      <c r="G39" s="56">
        <f>SUM(G40)</f>
        <v>0</v>
      </c>
    </row>
    <row r="40" spans="2:7" ht="33.75" x14ac:dyDescent="0.25">
      <c r="B40" s="36" t="s">
        <v>59</v>
      </c>
      <c r="C40" s="41" t="s">
        <v>60</v>
      </c>
      <c r="D40" s="42" t="s">
        <v>2</v>
      </c>
      <c r="E40" s="65">
        <v>66</v>
      </c>
      <c r="F40" s="43"/>
      <c r="G40" s="55">
        <f>E40*F40</f>
        <v>0</v>
      </c>
    </row>
    <row r="41" spans="2:7" x14ac:dyDescent="0.25">
      <c r="B41" s="35">
        <v>6</v>
      </c>
      <c r="C41" s="44" t="s">
        <v>61</v>
      </c>
      <c r="D41" s="45"/>
      <c r="E41" s="46"/>
      <c r="F41" s="47"/>
      <c r="G41" s="56">
        <f>SUM(G42:G44)</f>
        <v>0</v>
      </c>
    </row>
    <row r="42" spans="2:7" ht="22.5" x14ac:dyDescent="0.25">
      <c r="B42" s="36" t="s">
        <v>62</v>
      </c>
      <c r="C42" s="41" t="s">
        <v>63</v>
      </c>
      <c r="D42" s="42" t="s">
        <v>2</v>
      </c>
      <c r="E42" s="65">
        <v>4.95</v>
      </c>
      <c r="F42" s="43"/>
      <c r="G42" s="55">
        <f t="shared" ref="G42:G44" si="4">E42*F42</f>
        <v>0</v>
      </c>
    </row>
    <row r="43" spans="2:7" ht="33.75" x14ac:dyDescent="0.25">
      <c r="B43" s="33" t="s">
        <v>64</v>
      </c>
      <c r="C43" s="41" t="s">
        <v>65</v>
      </c>
      <c r="D43" s="42" t="s">
        <v>2</v>
      </c>
      <c r="E43" s="65">
        <v>132</v>
      </c>
      <c r="F43" s="43"/>
      <c r="G43" s="55">
        <f t="shared" si="4"/>
        <v>0</v>
      </c>
    </row>
    <row r="44" spans="2:7" ht="22.5" x14ac:dyDescent="0.25">
      <c r="B44" s="33" t="s">
        <v>66</v>
      </c>
      <c r="C44" s="41" t="s">
        <v>67</v>
      </c>
      <c r="D44" s="42" t="s">
        <v>2</v>
      </c>
      <c r="E44" s="65">
        <v>15.12</v>
      </c>
      <c r="F44" s="43"/>
      <c r="G44" s="55">
        <f t="shared" si="4"/>
        <v>0</v>
      </c>
    </row>
    <row r="45" spans="2:7" x14ac:dyDescent="0.25">
      <c r="B45" s="35">
        <v>7</v>
      </c>
      <c r="C45" s="44" t="s">
        <v>68</v>
      </c>
      <c r="D45" s="45"/>
      <c r="E45" s="46"/>
      <c r="F45" s="47"/>
      <c r="G45" s="56">
        <f>SUM(G46:G52)</f>
        <v>0</v>
      </c>
    </row>
    <row r="46" spans="2:7" x14ac:dyDescent="0.25">
      <c r="B46" s="36" t="s">
        <v>69</v>
      </c>
      <c r="C46" s="41" t="s">
        <v>70</v>
      </c>
      <c r="D46" s="42" t="s">
        <v>2</v>
      </c>
      <c r="E46" s="65">
        <v>31.51</v>
      </c>
      <c r="F46" s="43"/>
      <c r="G46" s="55">
        <f t="shared" ref="G46:G52" si="5">E46*F46</f>
        <v>0</v>
      </c>
    </row>
    <row r="47" spans="2:7" ht="22.5" x14ac:dyDescent="0.25">
      <c r="B47" s="33" t="s">
        <v>71</v>
      </c>
      <c r="C47" s="41" t="s">
        <v>72</v>
      </c>
      <c r="D47" s="42" t="s">
        <v>6</v>
      </c>
      <c r="E47" s="65">
        <v>1.57</v>
      </c>
      <c r="F47" s="43"/>
      <c r="G47" s="55">
        <f t="shared" si="5"/>
        <v>0</v>
      </c>
    </row>
    <row r="48" spans="2:7" ht="22.5" x14ac:dyDescent="0.25">
      <c r="B48" s="33" t="s">
        <v>73</v>
      </c>
      <c r="C48" s="41" t="s">
        <v>17</v>
      </c>
      <c r="D48" s="42" t="s">
        <v>6</v>
      </c>
      <c r="E48" s="65">
        <v>1.57</v>
      </c>
      <c r="F48" s="43"/>
      <c r="G48" s="55">
        <f t="shared" si="5"/>
        <v>0</v>
      </c>
    </row>
    <row r="49" spans="2:7" ht="22.5" x14ac:dyDescent="0.25">
      <c r="B49" s="33" t="s">
        <v>74</v>
      </c>
      <c r="C49" s="41" t="s">
        <v>75</v>
      </c>
      <c r="D49" s="42" t="s">
        <v>2</v>
      </c>
      <c r="E49" s="65">
        <v>31.51</v>
      </c>
      <c r="F49" s="43"/>
      <c r="G49" s="55">
        <f t="shared" si="5"/>
        <v>0</v>
      </c>
    </row>
    <row r="50" spans="2:7" x14ac:dyDescent="0.25">
      <c r="B50" s="33" t="s">
        <v>76</v>
      </c>
      <c r="C50" s="41" t="s">
        <v>77</v>
      </c>
      <c r="D50" s="42" t="s">
        <v>22</v>
      </c>
      <c r="E50" s="65">
        <v>46.63</v>
      </c>
      <c r="F50" s="43"/>
      <c r="G50" s="55">
        <f t="shared" si="5"/>
        <v>0</v>
      </c>
    </row>
    <row r="51" spans="2:7" ht="22.5" x14ac:dyDescent="0.25">
      <c r="B51" s="33" t="s">
        <v>78</v>
      </c>
      <c r="C51" s="41" t="s">
        <v>80</v>
      </c>
      <c r="D51" s="42" t="s">
        <v>2</v>
      </c>
      <c r="E51" s="65">
        <v>31.51</v>
      </c>
      <c r="F51" s="43"/>
      <c r="G51" s="55">
        <f t="shared" si="5"/>
        <v>0</v>
      </c>
    </row>
    <row r="52" spans="2:7" x14ac:dyDescent="0.25">
      <c r="B52" s="33" t="s">
        <v>79</v>
      </c>
      <c r="C52" s="41" t="s">
        <v>81</v>
      </c>
      <c r="D52" s="42" t="s">
        <v>47</v>
      </c>
      <c r="E52" s="65">
        <v>13.2</v>
      </c>
      <c r="F52" s="43"/>
      <c r="G52" s="55">
        <f t="shared" si="5"/>
        <v>0</v>
      </c>
    </row>
    <row r="53" spans="2:7" x14ac:dyDescent="0.25">
      <c r="B53" s="35">
        <v>8</v>
      </c>
      <c r="C53" s="44" t="s">
        <v>148</v>
      </c>
      <c r="D53" s="45"/>
      <c r="E53" s="46"/>
      <c r="F53" s="47"/>
      <c r="G53" s="56">
        <f>SUM(G54:G55)</f>
        <v>0</v>
      </c>
    </row>
    <row r="54" spans="2:7" ht="22.5" x14ac:dyDescent="0.25">
      <c r="B54" s="33" t="s">
        <v>82</v>
      </c>
      <c r="C54" s="41" t="s">
        <v>156</v>
      </c>
      <c r="D54" s="42" t="s">
        <v>2</v>
      </c>
      <c r="E54" s="65">
        <v>4.08</v>
      </c>
      <c r="F54" s="43"/>
      <c r="G54" s="55">
        <f t="shared" ref="G54:G55" si="6">E54*F54</f>
        <v>0</v>
      </c>
    </row>
    <row r="55" spans="2:7" x14ac:dyDescent="0.25">
      <c r="B55" s="33" t="s">
        <v>83</v>
      </c>
      <c r="C55" s="41" t="s">
        <v>157</v>
      </c>
      <c r="D55" s="42" t="s">
        <v>9</v>
      </c>
      <c r="E55" s="65">
        <v>1</v>
      </c>
      <c r="F55" s="43"/>
      <c r="G55" s="55">
        <f t="shared" si="6"/>
        <v>0</v>
      </c>
    </row>
    <row r="56" spans="2:7" x14ac:dyDescent="0.25">
      <c r="B56" s="35">
        <v>9</v>
      </c>
      <c r="C56" s="44" t="s">
        <v>85</v>
      </c>
      <c r="D56" s="45"/>
      <c r="E56" s="46"/>
      <c r="F56" s="47"/>
      <c r="G56" s="56">
        <f>SUM(G57)</f>
        <v>0</v>
      </c>
    </row>
    <row r="57" spans="2:7" ht="33.75" x14ac:dyDescent="0.25">
      <c r="B57" s="33" t="s">
        <v>84</v>
      </c>
      <c r="C57" s="41" t="s">
        <v>158</v>
      </c>
      <c r="D57" s="42" t="s">
        <v>9</v>
      </c>
      <c r="E57" s="65">
        <v>1</v>
      </c>
      <c r="F57" s="43"/>
      <c r="G57" s="55">
        <f>E57*F57</f>
        <v>0</v>
      </c>
    </row>
    <row r="58" spans="2:7" x14ac:dyDescent="0.25">
      <c r="B58" s="35">
        <v>10</v>
      </c>
      <c r="C58" s="44" t="s">
        <v>87</v>
      </c>
      <c r="D58" s="45"/>
      <c r="E58" s="46"/>
      <c r="F58" s="47"/>
      <c r="G58" s="56">
        <f>SUM(G59:G61)</f>
        <v>0</v>
      </c>
    </row>
    <row r="59" spans="2:7" ht="22.5" x14ac:dyDescent="0.25">
      <c r="B59" s="33" t="s">
        <v>86</v>
      </c>
      <c r="C59" s="41" t="s">
        <v>159</v>
      </c>
      <c r="D59" s="42" t="s">
        <v>2</v>
      </c>
      <c r="E59" s="65">
        <v>8.32</v>
      </c>
      <c r="F59" s="43"/>
      <c r="G59" s="55">
        <f t="shared" ref="G59:G61" si="7">E59*F59</f>
        <v>0</v>
      </c>
    </row>
    <row r="60" spans="2:7" ht="22.5" x14ac:dyDescent="0.25">
      <c r="B60" s="34" t="s">
        <v>167</v>
      </c>
      <c r="C60" s="41" t="s">
        <v>160</v>
      </c>
      <c r="D60" s="42" t="s">
        <v>2</v>
      </c>
      <c r="E60" s="65">
        <v>8.32</v>
      </c>
      <c r="F60" s="43"/>
      <c r="G60" s="55">
        <f t="shared" si="7"/>
        <v>0</v>
      </c>
    </row>
    <row r="61" spans="2:7" x14ac:dyDescent="0.25">
      <c r="B61" s="33" t="s">
        <v>168</v>
      </c>
      <c r="C61" s="41" t="s">
        <v>161</v>
      </c>
      <c r="D61" s="42" t="s">
        <v>2</v>
      </c>
      <c r="E61" s="65">
        <v>8.32</v>
      </c>
      <c r="F61" s="43"/>
      <c r="G61" s="55">
        <f t="shared" si="7"/>
        <v>0</v>
      </c>
    </row>
    <row r="62" spans="2:7" x14ac:dyDescent="0.25">
      <c r="B62" s="35">
        <v>11</v>
      </c>
      <c r="C62" s="44" t="s">
        <v>149</v>
      </c>
      <c r="D62" s="45"/>
      <c r="E62" s="46"/>
      <c r="F62" s="47"/>
      <c r="G62" s="56">
        <f>SUM(G63:G70)</f>
        <v>0</v>
      </c>
    </row>
    <row r="63" spans="2:7" ht="22.5" x14ac:dyDescent="0.25">
      <c r="B63" s="36" t="s">
        <v>88</v>
      </c>
      <c r="C63" s="41" t="s">
        <v>92</v>
      </c>
      <c r="D63" s="42" t="s">
        <v>9</v>
      </c>
      <c r="E63" s="65">
        <v>4</v>
      </c>
      <c r="F63" s="43"/>
      <c r="G63" s="55">
        <f t="shared" ref="G63:G70" si="8">E63*F63</f>
        <v>0</v>
      </c>
    </row>
    <row r="64" spans="2:7" x14ac:dyDescent="0.25">
      <c r="B64" s="36" t="s">
        <v>89</v>
      </c>
      <c r="C64" s="41" t="s">
        <v>94</v>
      </c>
      <c r="D64" s="42" t="s">
        <v>9</v>
      </c>
      <c r="E64" s="65">
        <v>1</v>
      </c>
      <c r="F64" s="43"/>
      <c r="G64" s="55">
        <f t="shared" si="8"/>
        <v>0</v>
      </c>
    </row>
    <row r="65" spans="2:7" ht="22.5" x14ac:dyDescent="0.25">
      <c r="B65" s="36" t="s">
        <v>90</v>
      </c>
      <c r="C65" s="41" t="s">
        <v>96</v>
      </c>
      <c r="D65" s="42" t="s">
        <v>47</v>
      </c>
      <c r="E65" s="65">
        <v>66</v>
      </c>
      <c r="F65" s="43"/>
      <c r="G65" s="55">
        <f t="shared" si="8"/>
        <v>0</v>
      </c>
    </row>
    <row r="66" spans="2:7" x14ac:dyDescent="0.25">
      <c r="B66" s="36" t="s">
        <v>169</v>
      </c>
      <c r="C66" s="41" t="s">
        <v>97</v>
      </c>
      <c r="D66" s="42" t="s">
        <v>9</v>
      </c>
      <c r="E66" s="65">
        <v>1</v>
      </c>
      <c r="F66" s="43"/>
      <c r="G66" s="55">
        <f t="shared" si="8"/>
        <v>0</v>
      </c>
    </row>
    <row r="67" spans="2:7" ht="22.5" x14ac:dyDescent="0.25">
      <c r="B67" s="36" t="s">
        <v>170</v>
      </c>
      <c r="C67" s="41" t="s">
        <v>98</v>
      </c>
      <c r="D67" s="42" t="s">
        <v>9</v>
      </c>
      <c r="E67" s="65">
        <v>1</v>
      </c>
      <c r="F67" s="43"/>
      <c r="G67" s="55">
        <f t="shared" si="8"/>
        <v>0</v>
      </c>
    </row>
    <row r="68" spans="2:7" x14ac:dyDescent="0.25">
      <c r="B68" s="36" t="s">
        <v>171</v>
      </c>
      <c r="C68" s="41" t="s">
        <v>99</v>
      </c>
      <c r="D68" s="42" t="s">
        <v>9</v>
      </c>
      <c r="E68" s="65">
        <v>1</v>
      </c>
      <c r="F68" s="43"/>
      <c r="G68" s="55">
        <f t="shared" si="8"/>
        <v>0</v>
      </c>
    </row>
    <row r="69" spans="2:7" ht="22.5" x14ac:dyDescent="0.25">
      <c r="B69" s="36" t="s">
        <v>172</v>
      </c>
      <c r="C69" s="41" t="s">
        <v>100</v>
      </c>
      <c r="D69" s="42" t="s">
        <v>9</v>
      </c>
      <c r="E69" s="65">
        <v>1</v>
      </c>
      <c r="F69" s="43"/>
      <c r="G69" s="55">
        <f t="shared" si="8"/>
        <v>0</v>
      </c>
    </row>
    <row r="70" spans="2:7" ht="22.5" x14ac:dyDescent="0.25">
      <c r="B70" s="36" t="s">
        <v>173</v>
      </c>
      <c r="C70" s="41" t="s">
        <v>162</v>
      </c>
      <c r="D70" s="42" t="s">
        <v>9</v>
      </c>
      <c r="E70" s="65">
        <v>6</v>
      </c>
      <c r="F70" s="43"/>
      <c r="G70" s="55">
        <f t="shared" si="8"/>
        <v>0</v>
      </c>
    </row>
    <row r="71" spans="2:7" x14ac:dyDescent="0.25">
      <c r="B71" s="35">
        <v>12</v>
      </c>
      <c r="C71" s="44" t="s">
        <v>150</v>
      </c>
      <c r="D71" s="45"/>
      <c r="E71" s="46"/>
      <c r="F71" s="47"/>
      <c r="G71" s="56">
        <f>SUM(G72:G74)</f>
        <v>0</v>
      </c>
    </row>
    <row r="72" spans="2:7" ht="22.5" x14ac:dyDescent="0.25">
      <c r="B72" s="33" t="s">
        <v>91</v>
      </c>
      <c r="C72" s="41" t="s">
        <v>102</v>
      </c>
      <c r="D72" s="42" t="s">
        <v>47</v>
      </c>
      <c r="E72" s="65">
        <v>6</v>
      </c>
      <c r="F72" s="43"/>
      <c r="G72" s="55">
        <f t="shared" ref="G72:G74" si="9">E72*F72</f>
        <v>0</v>
      </c>
    </row>
    <row r="73" spans="2:7" ht="22.5" x14ac:dyDescent="0.25">
      <c r="B73" s="33" t="s">
        <v>93</v>
      </c>
      <c r="C73" s="41" t="s">
        <v>104</v>
      </c>
      <c r="D73" s="42" t="s">
        <v>47</v>
      </c>
      <c r="E73" s="65">
        <v>60</v>
      </c>
      <c r="F73" s="43"/>
      <c r="G73" s="55">
        <f t="shared" si="9"/>
        <v>0</v>
      </c>
    </row>
    <row r="74" spans="2:7" x14ac:dyDescent="0.25">
      <c r="B74" s="33" t="s">
        <v>95</v>
      </c>
      <c r="C74" s="41" t="s">
        <v>106</v>
      </c>
      <c r="D74" s="42" t="s">
        <v>9</v>
      </c>
      <c r="E74" s="65">
        <v>2</v>
      </c>
      <c r="F74" s="43"/>
      <c r="G74" s="55">
        <f t="shared" si="9"/>
        <v>0</v>
      </c>
    </row>
    <row r="75" spans="2:7" x14ac:dyDescent="0.25">
      <c r="B75" s="35">
        <v>13</v>
      </c>
      <c r="C75" s="44" t="s">
        <v>107</v>
      </c>
      <c r="D75" s="45"/>
      <c r="E75" s="46"/>
      <c r="F75" s="47"/>
      <c r="G75" s="56">
        <f>SUM(G76:G80)</f>
        <v>0</v>
      </c>
    </row>
    <row r="76" spans="2:7" ht="22.5" x14ac:dyDescent="0.25">
      <c r="B76" s="33" t="s">
        <v>101</v>
      </c>
      <c r="C76" s="41" t="s">
        <v>109</v>
      </c>
      <c r="D76" s="42" t="s">
        <v>9</v>
      </c>
      <c r="E76" s="65">
        <v>1</v>
      </c>
      <c r="F76" s="43"/>
      <c r="G76" s="55">
        <f t="shared" ref="G76:G80" si="10">E76*F76</f>
        <v>0</v>
      </c>
    </row>
    <row r="77" spans="2:7" ht="33.75" x14ac:dyDescent="0.25">
      <c r="B77" s="33" t="s">
        <v>103</v>
      </c>
      <c r="C77" s="41" t="s">
        <v>111</v>
      </c>
      <c r="D77" s="42" t="s">
        <v>9</v>
      </c>
      <c r="E77" s="65">
        <v>1</v>
      </c>
      <c r="F77" s="43"/>
      <c r="G77" s="55">
        <f t="shared" si="10"/>
        <v>0</v>
      </c>
    </row>
    <row r="78" spans="2:7" x14ac:dyDescent="0.25">
      <c r="B78" s="33" t="s">
        <v>105</v>
      </c>
      <c r="C78" s="41" t="s">
        <v>113</v>
      </c>
      <c r="D78" s="42" t="s">
        <v>9</v>
      </c>
      <c r="E78" s="65">
        <v>1</v>
      </c>
      <c r="F78" s="43"/>
      <c r="G78" s="55">
        <f t="shared" si="10"/>
        <v>0</v>
      </c>
    </row>
    <row r="79" spans="2:7" x14ac:dyDescent="0.25">
      <c r="B79" s="33" t="s">
        <v>174</v>
      </c>
      <c r="C79" s="41" t="s">
        <v>115</v>
      </c>
      <c r="D79" s="42" t="s">
        <v>9</v>
      </c>
      <c r="E79" s="65">
        <v>2</v>
      </c>
      <c r="F79" s="43"/>
      <c r="G79" s="55">
        <f t="shared" si="10"/>
        <v>0</v>
      </c>
    </row>
    <row r="80" spans="2:7" ht="22.5" x14ac:dyDescent="0.25">
      <c r="B80" s="33" t="s">
        <v>175</v>
      </c>
      <c r="C80" s="41" t="s">
        <v>117</v>
      </c>
      <c r="D80" s="42" t="s">
        <v>9</v>
      </c>
      <c r="E80" s="65">
        <v>2</v>
      </c>
      <c r="F80" s="43"/>
      <c r="G80" s="55">
        <f t="shared" si="10"/>
        <v>0</v>
      </c>
    </row>
    <row r="81" spans="2:7" x14ac:dyDescent="0.25">
      <c r="B81" s="35">
        <v>14</v>
      </c>
      <c r="C81" s="44" t="s">
        <v>151</v>
      </c>
      <c r="D81" s="45"/>
      <c r="E81" s="46"/>
      <c r="F81" s="47"/>
      <c r="G81" s="56">
        <f>SUM(G82:G98)</f>
        <v>0</v>
      </c>
    </row>
    <row r="82" spans="2:7" ht="22.5" x14ac:dyDescent="0.25">
      <c r="B82" s="36" t="s">
        <v>108</v>
      </c>
      <c r="C82" s="41" t="s">
        <v>163</v>
      </c>
      <c r="D82" s="42" t="s">
        <v>47</v>
      </c>
      <c r="E82" s="65">
        <v>6</v>
      </c>
      <c r="F82" s="43"/>
      <c r="G82" s="55">
        <f t="shared" ref="G82:G98" si="11">E82*F82</f>
        <v>0</v>
      </c>
    </row>
    <row r="83" spans="2:7" ht="22.5" x14ac:dyDescent="0.25">
      <c r="B83" s="36" t="s">
        <v>110</v>
      </c>
      <c r="C83" s="41" t="s">
        <v>119</v>
      </c>
      <c r="D83" s="42" t="s">
        <v>9</v>
      </c>
      <c r="E83" s="65">
        <v>70</v>
      </c>
      <c r="F83" s="43"/>
      <c r="G83" s="55">
        <f t="shared" si="11"/>
        <v>0</v>
      </c>
    </row>
    <row r="84" spans="2:7" ht="22.5" x14ac:dyDescent="0.25">
      <c r="B84" s="36" t="s">
        <v>112</v>
      </c>
      <c r="C84" s="41" t="s">
        <v>120</v>
      </c>
      <c r="D84" s="42" t="s">
        <v>9</v>
      </c>
      <c r="E84" s="65">
        <v>1</v>
      </c>
      <c r="F84" s="43"/>
      <c r="G84" s="55">
        <f t="shared" si="11"/>
        <v>0</v>
      </c>
    </row>
    <row r="85" spans="2:7" ht="22.5" x14ac:dyDescent="0.25">
      <c r="B85" s="36" t="s">
        <v>114</v>
      </c>
      <c r="C85" s="41" t="s">
        <v>121</v>
      </c>
      <c r="D85" s="42" t="s">
        <v>47</v>
      </c>
      <c r="E85" s="65">
        <v>2</v>
      </c>
      <c r="F85" s="43"/>
      <c r="G85" s="55">
        <f t="shared" si="11"/>
        <v>0</v>
      </c>
    </row>
    <row r="86" spans="2:7" ht="22.5" x14ac:dyDescent="0.25">
      <c r="B86" s="36" t="s">
        <v>116</v>
      </c>
      <c r="C86" s="41" t="s">
        <v>122</v>
      </c>
      <c r="D86" s="42" t="s">
        <v>47</v>
      </c>
      <c r="E86" s="65">
        <v>280</v>
      </c>
      <c r="F86" s="43"/>
      <c r="G86" s="55">
        <f t="shared" si="11"/>
        <v>0</v>
      </c>
    </row>
    <row r="87" spans="2:7" x14ac:dyDescent="0.25">
      <c r="B87" s="36" t="s">
        <v>176</v>
      </c>
      <c r="C87" s="41" t="s">
        <v>164</v>
      </c>
      <c r="D87" s="42" t="s">
        <v>9</v>
      </c>
      <c r="E87" s="65">
        <v>50</v>
      </c>
      <c r="F87" s="43"/>
      <c r="G87" s="55">
        <f t="shared" si="11"/>
        <v>0</v>
      </c>
    </row>
    <row r="88" spans="2:7" x14ac:dyDescent="0.25">
      <c r="B88" s="36" t="s">
        <v>177</v>
      </c>
      <c r="C88" s="41" t="s">
        <v>123</v>
      </c>
      <c r="D88" s="42" t="s">
        <v>9</v>
      </c>
      <c r="E88" s="65">
        <v>4</v>
      </c>
      <c r="F88" s="43"/>
      <c r="G88" s="55">
        <f t="shared" si="11"/>
        <v>0</v>
      </c>
    </row>
    <row r="89" spans="2:7" x14ac:dyDescent="0.25">
      <c r="B89" s="36" t="s">
        <v>178</v>
      </c>
      <c r="C89" s="41" t="s">
        <v>124</v>
      </c>
      <c r="D89" s="42" t="s">
        <v>9</v>
      </c>
      <c r="E89" s="65">
        <v>1</v>
      </c>
      <c r="F89" s="43"/>
      <c r="G89" s="55">
        <f t="shared" si="11"/>
        <v>0</v>
      </c>
    </row>
    <row r="90" spans="2:7" x14ac:dyDescent="0.25">
      <c r="B90" s="36" t="s">
        <v>179</v>
      </c>
      <c r="C90" s="41" t="s">
        <v>125</v>
      </c>
      <c r="D90" s="42" t="s">
        <v>9</v>
      </c>
      <c r="E90" s="65">
        <v>1</v>
      </c>
      <c r="F90" s="43"/>
      <c r="G90" s="55">
        <f t="shared" si="11"/>
        <v>0</v>
      </c>
    </row>
    <row r="91" spans="2:7" ht="22.5" x14ac:dyDescent="0.25">
      <c r="B91" s="36" t="s">
        <v>180</v>
      </c>
      <c r="C91" s="41" t="s">
        <v>126</v>
      </c>
      <c r="D91" s="42" t="s">
        <v>9</v>
      </c>
      <c r="E91" s="65">
        <v>1</v>
      </c>
      <c r="F91" s="43"/>
      <c r="G91" s="55">
        <f t="shared" si="11"/>
        <v>0</v>
      </c>
    </row>
    <row r="92" spans="2:7" ht="22.5" x14ac:dyDescent="0.25">
      <c r="B92" s="36" t="s">
        <v>181</v>
      </c>
      <c r="C92" s="41" t="s">
        <v>127</v>
      </c>
      <c r="D92" s="42" t="s">
        <v>9</v>
      </c>
      <c r="E92" s="65">
        <v>1</v>
      </c>
      <c r="F92" s="43"/>
      <c r="G92" s="55">
        <f t="shared" si="11"/>
        <v>0</v>
      </c>
    </row>
    <row r="93" spans="2:7" ht="22.5" x14ac:dyDescent="0.25">
      <c r="B93" s="36" t="s">
        <v>182</v>
      </c>
      <c r="C93" s="41" t="s">
        <v>128</v>
      </c>
      <c r="D93" s="42" t="s">
        <v>9</v>
      </c>
      <c r="E93" s="65">
        <v>2</v>
      </c>
      <c r="F93" s="43"/>
      <c r="G93" s="55">
        <f t="shared" si="11"/>
        <v>0</v>
      </c>
    </row>
    <row r="94" spans="2:7" ht="22.5" x14ac:dyDescent="0.25">
      <c r="B94" s="36" t="s">
        <v>183</v>
      </c>
      <c r="C94" s="41" t="s">
        <v>129</v>
      </c>
      <c r="D94" s="42" t="s">
        <v>9</v>
      </c>
      <c r="E94" s="65">
        <v>1</v>
      </c>
      <c r="F94" s="43"/>
      <c r="G94" s="55">
        <f t="shared" si="11"/>
        <v>0</v>
      </c>
    </row>
    <row r="95" spans="2:7" x14ac:dyDescent="0.25">
      <c r="B95" s="36" t="s">
        <v>184</v>
      </c>
      <c r="C95" s="41" t="s">
        <v>130</v>
      </c>
      <c r="D95" s="42" t="s">
        <v>9</v>
      </c>
      <c r="E95" s="65">
        <v>1</v>
      </c>
      <c r="F95" s="43"/>
      <c r="G95" s="55">
        <f t="shared" si="11"/>
        <v>0</v>
      </c>
    </row>
    <row r="96" spans="2:7" x14ac:dyDescent="0.25">
      <c r="B96" s="36" t="s">
        <v>185</v>
      </c>
      <c r="C96" s="41" t="s">
        <v>131</v>
      </c>
      <c r="D96" s="42" t="s">
        <v>9</v>
      </c>
      <c r="E96" s="65">
        <v>1</v>
      </c>
      <c r="F96" s="43"/>
      <c r="G96" s="55">
        <f t="shared" si="11"/>
        <v>0</v>
      </c>
    </row>
    <row r="97" spans="2:7" x14ac:dyDescent="0.25">
      <c r="B97" s="36" t="s">
        <v>186</v>
      </c>
      <c r="C97" s="41" t="s">
        <v>132</v>
      </c>
      <c r="D97" s="42" t="s">
        <v>9</v>
      </c>
      <c r="E97" s="65">
        <v>1</v>
      </c>
      <c r="F97" s="43"/>
      <c r="G97" s="55">
        <f t="shared" si="11"/>
        <v>0</v>
      </c>
    </row>
    <row r="98" spans="2:7" ht="33.75" x14ac:dyDescent="0.25">
      <c r="B98" s="36" t="s">
        <v>187</v>
      </c>
      <c r="C98" s="41" t="s">
        <v>133</v>
      </c>
      <c r="D98" s="42" t="s">
        <v>9</v>
      </c>
      <c r="E98" s="65">
        <v>1</v>
      </c>
      <c r="F98" s="43"/>
      <c r="G98" s="55">
        <f t="shared" si="11"/>
        <v>0</v>
      </c>
    </row>
    <row r="99" spans="2:7" x14ac:dyDescent="0.25">
      <c r="B99" s="35">
        <v>15</v>
      </c>
      <c r="C99" s="44" t="s">
        <v>135</v>
      </c>
      <c r="D99" s="45"/>
      <c r="E99" s="46"/>
      <c r="F99" s="47"/>
      <c r="G99" s="56">
        <f>G100</f>
        <v>0</v>
      </c>
    </row>
    <row r="100" spans="2:7" x14ac:dyDescent="0.25">
      <c r="B100" s="33" t="s">
        <v>118</v>
      </c>
      <c r="C100" s="41" t="s">
        <v>136</v>
      </c>
      <c r="D100" s="42" t="s">
        <v>2</v>
      </c>
      <c r="E100" s="65">
        <v>140.32</v>
      </c>
      <c r="F100" s="43"/>
      <c r="G100" s="55">
        <f>E100*F100</f>
        <v>0</v>
      </c>
    </row>
    <row r="101" spans="2:7" x14ac:dyDescent="0.25">
      <c r="B101" s="35">
        <v>16</v>
      </c>
      <c r="C101" s="44" t="s">
        <v>152</v>
      </c>
      <c r="D101" s="45"/>
      <c r="E101" s="46"/>
      <c r="F101" s="47"/>
      <c r="G101" s="56">
        <f>G102</f>
        <v>0</v>
      </c>
    </row>
    <row r="102" spans="2:7" x14ac:dyDescent="0.25">
      <c r="B102" s="33" t="s">
        <v>134</v>
      </c>
      <c r="C102" s="41" t="s">
        <v>137</v>
      </c>
      <c r="D102" s="42" t="s">
        <v>2</v>
      </c>
      <c r="E102" s="65">
        <v>34.01</v>
      </c>
      <c r="F102" s="43"/>
      <c r="G102" s="55">
        <f>E102*F102</f>
        <v>0</v>
      </c>
    </row>
    <row r="103" spans="2:7" ht="15.75" thickBot="1" x14ac:dyDescent="0.3">
      <c r="B103" s="57"/>
      <c r="C103" s="58" t="s">
        <v>140</v>
      </c>
      <c r="D103" s="59"/>
      <c r="E103" s="60"/>
      <c r="F103" s="59"/>
      <c r="G103" s="61">
        <f>(G7+G13+G23+G29+G39+G41+G45+G53+G56+G58+G62+G71+G75+G81+G99+G101)</f>
        <v>0</v>
      </c>
    </row>
    <row r="105" spans="2:7" x14ac:dyDescent="0.25">
      <c r="C105" s="3" t="s">
        <v>193</v>
      </c>
    </row>
    <row r="106" spans="2:7" x14ac:dyDescent="0.25">
      <c r="C106" s="3" t="s">
        <v>194</v>
      </c>
    </row>
  </sheetData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CRONOGRAMA</vt:lpstr>
      <vt:lpstr>PLANILHA</vt:lpstr>
      <vt:lpstr>PLANILHA!Area_de_impressao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2017-07-17T13:24:58Z</cp:lastPrinted>
  <dcterms:created xsi:type="dcterms:W3CDTF">2017-06-21T13:53:04Z</dcterms:created>
  <dcterms:modified xsi:type="dcterms:W3CDTF">2017-07-17T13:32:14Z</dcterms:modified>
</cp:coreProperties>
</file>